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arieColeJ\Desktop\"/>
    </mc:Choice>
  </mc:AlternateContent>
  <bookViews>
    <workbookView xWindow="0" yWindow="0" windowWidth="17260" windowHeight="7440" activeTab="4"/>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expenses'!$A$1:$E$31</definedName>
    <definedName name="_xlnm.Print_Area" localSheetId="4">'Gifts and benefits'!$A$1:$F$50</definedName>
    <definedName name="_xlnm.Print_Area" localSheetId="2">Hospitality!$A$1:$E$32</definedName>
    <definedName name="_xlnm.Print_Area" localSheetId="0">'Summary and sign-off'!$A$1:$F$23</definedName>
    <definedName name="_xlnm.Print_Area" localSheetId="1">Travel!$A$1:$E$80</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5" i="3" l="1"/>
  <c r="D39" i="4" l="1"/>
  <c r="C25" i="3"/>
  <c r="C25" i="2"/>
  <c r="C55" i="1"/>
  <c r="C69" i="1"/>
  <c r="C22" i="1"/>
  <c r="B6" i="13" l="1"/>
  <c r="E60" i="13"/>
  <c r="C60" i="13"/>
  <c r="C41" i="4"/>
  <c r="C40" i="4"/>
  <c r="B60" i="13" l="1"/>
  <c r="B59" i="13"/>
  <c r="D59" i="13"/>
  <c r="B58" i="13"/>
  <c r="D58" i="13"/>
  <c r="D57" i="13"/>
  <c r="B57" i="13"/>
  <c r="D56" i="13"/>
  <c r="B56" i="13"/>
  <c r="D55" i="13"/>
  <c r="B55" i="13"/>
  <c r="B2" i="4"/>
  <c r="B3" i="4"/>
  <c r="B2" i="3"/>
  <c r="B3" i="3"/>
  <c r="B2" i="2"/>
  <c r="B3" i="2"/>
  <c r="B2" i="1"/>
  <c r="B3" i="1"/>
  <c r="F58" i="13" l="1"/>
  <c r="D25" i="2" s="1"/>
  <c r="F60" i="13"/>
  <c r="E39" i="4" s="1"/>
  <c r="F59" i="13"/>
  <c r="D25" i="3" s="1"/>
  <c r="F57" i="13"/>
  <c r="D69" i="1" s="1"/>
  <c r="F56" i="13"/>
  <c r="D55" i="1" s="1"/>
  <c r="F55" i="13"/>
  <c r="D22" i="1" s="1"/>
  <c r="C13" i="13"/>
  <c r="C12" i="13"/>
  <c r="C11" i="13"/>
  <c r="C16" i="13" l="1"/>
  <c r="C17" i="13"/>
  <c r="B5" i="4" l="1"/>
  <c r="B4" i="4"/>
  <c r="B5" i="3"/>
  <c r="B4" i="3"/>
  <c r="B5" i="2"/>
  <c r="B4" i="2"/>
  <c r="B5" i="1"/>
  <c r="B4" i="1"/>
  <c r="C15" i="13" l="1"/>
  <c r="F12" i="13" l="1"/>
  <c r="C39" i="4"/>
  <c r="F11" i="13" s="1"/>
  <c r="F13" i="13" l="1"/>
  <c r="B69" i="1"/>
  <c r="B17" i="13" s="1"/>
  <c r="B55" i="1"/>
  <c r="B16" i="13" s="1"/>
  <c r="B22" i="1"/>
  <c r="B15" i="13" s="1"/>
  <c r="B13" i="13" l="1"/>
  <c r="B25" i="2"/>
  <c r="B12" i="13" s="1"/>
  <c r="B11" i="13" l="1"/>
  <c r="B71" i="1"/>
</calcChain>
</file>

<file path=xl/comments1.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25" authorId="0" shapeId="0">
      <text>
        <r>
          <rPr>
            <sz val="9"/>
            <color indexed="81"/>
            <rFont val="Tahoma"/>
            <family val="2"/>
          </rPr>
          <t xml:space="preserve">
Insert additional rows as needed:
- 'right click' on a row number (left of screen)
- select 'Insert' (this will insert a row above it)
</t>
        </r>
      </text>
    </comment>
    <comment ref="A58"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<sst xmlns="http://schemas.openxmlformats.org/spreadsheetml/2006/main" count="307" uniqueCount="198">
  <si>
    <t>Hospitality</t>
  </si>
  <si>
    <t>Gifts and benefits</t>
  </si>
  <si>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</si>
  <si>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</si>
  <si>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</si>
  <si>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</si>
  <si>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</si>
  <si>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</si>
  <si>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</si>
  <si>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</si>
  <si>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</si>
  <si>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</si>
  <si>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</si>
  <si>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</si>
  <si>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</si>
  <si>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</si>
  <si>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</si>
  <si>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</si>
  <si>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</si>
  <si>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</si>
  <si>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</si>
  <si>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</si>
  <si>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</si>
  <si>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</si>
  <si>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</si>
  <si>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</si>
  <si>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</si>
  <si>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</si>
  <si>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</si>
  <si>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</si>
  <si>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</si>
  <si>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</si>
  <si>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</si>
  <si>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</si>
  <si>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</si>
  <si>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</si>
  <si>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</si>
  <si>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</si>
  <si>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</si>
  <si>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</si>
  <si>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</si>
  <si>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</si>
  <si>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</si>
  <si>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</si>
  <si>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</si>
  <si>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</si>
  <si>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</si>
  <si>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</si>
  <si>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</si>
  <si>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</si>
  <si>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</si>
  <si>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</si>
  <si>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</si>
  <si>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</si>
  <si>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</si>
  <si>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</si>
  <si>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</si>
  <si>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</si>
  <si>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</si>
  <si>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</si>
  <si>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</si>
  <si>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</si>
  <si>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</si>
  <si>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</si>
  <si>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</si>
  <si>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</si>
  <si>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</si>
  <si>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</si>
  <si>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</si>
  <si>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</si>
  <si>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</si>
  <si>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</si>
  <si>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</si>
  <si>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</si>
  <si>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</si>
  <si>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</si>
  <si>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</si>
  <si>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</si>
  <si>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</si>
  <si>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</si>
  <si>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</si>
  <si>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</si>
  <si>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</si>
  <si>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</si>
  <si>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</si>
  <si>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</si>
  <si>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</si>
  <si>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</si>
  <si>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</si>
  <si>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</si>
  <si>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</si>
  <si>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</si>
  <si>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</si>
  <si>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</si>
  <si>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</si>
  <si>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</si>
  <si>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</si>
  <si>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</si>
  <si>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</si>
  <si>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</si>
  <si>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</si>
  <si>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</si>
  <si>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</si>
  <si>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</si>
  <si>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</si>
  <si>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</si>
  <si>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</si>
  <si>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</si>
  <si>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</si>
  <si>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</si>
  <si>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</si>
  <si>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</si>
  <si>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</si>
  <si>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</si>
  <si>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</si>
  <si>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</si>
  <si>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</si>
  <si>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</si>
  <si>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</si>
  <si>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</si>
  <si>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Nil</t>
  </si>
  <si>
    <t>Ministry of Education</t>
  </si>
  <si>
    <t xml:space="preserve">Iona Holsted </t>
  </si>
  <si>
    <t xml:space="preserve">Mobile and data </t>
  </si>
  <si>
    <t xml:space="preserve"> </t>
  </si>
  <si>
    <t>Flight one person Wellington to Christchurch - included booking fee</t>
  </si>
  <si>
    <t>Flight one person Wellington to Auckland - included booking fee</t>
  </si>
  <si>
    <t>Flights one person Wellington to Dunedin and return - included booking fee</t>
  </si>
  <si>
    <t xml:space="preserve">Distinction Hotel - Dunedin </t>
  </si>
  <si>
    <t>Accommodation</t>
  </si>
  <si>
    <t xml:space="preserve">Accommodation </t>
  </si>
  <si>
    <t>Flights one person Wellington to Auckland return - included booking fee</t>
  </si>
  <si>
    <t>launch of Te Kawa Matakura by Minister Davis and the Prime Minister</t>
  </si>
  <si>
    <t xml:space="preserve">Novotel Ellerslie - Auckland </t>
  </si>
  <si>
    <t>Taxi</t>
  </si>
  <si>
    <t xml:space="preserve">Attend NZPF Conference - Auckland </t>
  </si>
  <si>
    <t xml:space="preserve">Attend NZSTA Conference - Dunedin </t>
  </si>
  <si>
    <t>Tertiary Education Commission</t>
  </si>
  <si>
    <t>Mileage - Wellington to Waiouru return</t>
  </si>
  <si>
    <t xml:space="preserve">Nil local Travel </t>
  </si>
  <si>
    <t>PWC</t>
  </si>
  <si>
    <t>AUT</t>
  </si>
  <si>
    <t xml:space="preserve">20th anniversary gala dinner invite </t>
  </si>
  <si>
    <t xml:space="preserve">Wellington on a Plate </t>
  </si>
  <si>
    <t xml:space="preserve">British High Commission </t>
  </si>
  <si>
    <t xml:space="preserve">Asia NZ Foundation </t>
  </si>
  <si>
    <t xml:space="preserve">Dinner with Senaka Silva </t>
  </si>
  <si>
    <t xml:space="preserve">Corporate Function </t>
  </si>
  <si>
    <t>Senate SHJ</t>
  </si>
  <si>
    <t>Corporate Function</t>
  </si>
  <si>
    <t>Inductions to Hall of Fame</t>
  </si>
  <si>
    <t>Massey University Foundation</t>
  </si>
  <si>
    <t>Air New Zealand</t>
  </si>
  <si>
    <t xml:space="preserve">Celebration of His Majesty's Birthday </t>
  </si>
  <si>
    <t xml:space="preserve">Embassy of Japan </t>
  </si>
  <si>
    <t>Parliamentary Press Gallery</t>
  </si>
  <si>
    <t>Te Papa</t>
  </si>
  <si>
    <t>School of Government Prize-giving</t>
  </si>
  <si>
    <t>VUW</t>
  </si>
  <si>
    <t>Reserve Bank of NZ</t>
  </si>
  <si>
    <t xml:space="preserve">Art Awards celebration and auction </t>
  </si>
  <si>
    <t>IHC</t>
  </si>
  <si>
    <t>2020 Global Enterprise Experience Award Ceremony</t>
  </si>
  <si>
    <t>VUW, University of Otago Business School, and Te Kaihau Education Trust</t>
  </si>
  <si>
    <t>Australia High Commission</t>
  </si>
  <si>
    <t xml:space="preserve">Celebration of 20 Years - Dinner </t>
  </si>
  <si>
    <t>Waitangi Day Celebrations</t>
  </si>
  <si>
    <t>Government House</t>
  </si>
  <si>
    <t xml:space="preserve">Transferred to another staff member </t>
  </si>
  <si>
    <t xml:space="preserve">Melbourne Cup Annual Fundraiser </t>
  </si>
  <si>
    <t xml:space="preserve">Christmas Ball  </t>
  </si>
  <si>
    <t>British High Commission</t>
  </si>
  <si>
    <t>Embassy of the USA</t>
  </si>
  <si>
    <t>NZDF</t>
  </si>
  <si>
    <t>US National Day Celebration</t>
  </si>
  <si>
    <t xml:space="preserve">Great Aussie Get Together Charity Fundraiser </t>
  </si>
  <si>
    <t xml:space="preserve">Accommodation - Hilton Hotel Auckland - Tertiary Success for Everyone Conference </t>
  </si>
  <si>
    <t xml:space="preserve">Accommodation and breakfast - Waiouru Military Camp - attending Waitangi Tribunal Hearing </t>
  </si>
  <si>
    <t>Booking fees - adjustments to flights</t>
  </si>
  <si>
    <t>Taxi - city to Auckland Airport</t>
  </si>
  <si>
    <t>Taxi - city to Dunedin Airport</t>
  </si>
  <si>
    <t>Nil Hospitality Offered</t>
  </si>
  <si>
    <t>Present at Ōritetanga - Tertiary Success for Everyone Conference - Auckland</t>
  </si>
  <si>
    <t xml:space="preserve">Present at Education to Employment Matters Meeting - Auckland </t>
  </si>
  <si>
    <t xml:space="preserve">Ramada -  Taipa </t>
  </si>
  <si>
    <t>Present at Auckland Primary Principals Assn</t>
  </si>
  <si>
    <t xml:space="preserve">Present at Canterbury Secondary, Intermediate and Primary Principals </t>
  </si>
  <si>
    <t>Waitangi Tribunal Hearing (Crown witness) - Waiouru</t>
  </si>
  <si>
    <t xml:space="preserve">Mark Flintoff, Chief Financial Officer </t>
  </si>
  <si>
    <t>Governors and Directors social evening</t>
  </si>
  <si>
    <t>Flights one person Wellington to Auckland return and  Kerikeri to Auckland - included booking fee</t>
  </si>
  <si>
    <t>PWC Charity Event</t>
  </si>
  <si>
    <t xml:space="preserve">  </t>
  </si>
  <si>
    <t>Nil International Travel</t>
  </si>
  <si>
    <t xml:space="preserve">Field trip to view Te Hiku Iwi Development Trust  developments - Northland </t>
  </si>
  <si>
    <t xml:space="preserve">Participate in meeting of Construction Sector Accord Steering Group - Auckland </t>
  </si>
  <si>
    <t>EOY function</t>
  </si>
  <si>
    <t>Christmas function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</si>
</sst>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_);[Red]\(&quot;$&quot;#,##0.00\)"/>
    <numFmt numFmtId="165" formatCode="_(&quot;$&quot;* #,##0.00_);_(&quot;$&quot;* \(#,##0.00\);_(&quot;$&quot;* &quot;-&quot;??_);_(@_)"/>
    <numFmt numFmtId="166" formatCode="&quot;$&quot;#,##0.00"/>
    <numFmt numFmtId="167" formatCode="[$-1409]d\ mmmm\ yyyy;@"/>
  </numFmts>
  <fonts count="28"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
    <xf numFmtId="0" fontId="0" fillId="0" borderId="0"/>
    <xf numFmtId="165" fontId="19" fillId="0" borderId="0" applyFont="0" applyFill="0" applyBorder="0" applyAlignment="0" applyProtection="0"/>
  </cellStyleXfs>
  <cellXfs count="170">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25"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6" fillId="3" borderId="0" xfId="0" applyFont="1" applyFill="1" applyBorder="1" applyAlignment="1" applyProtection="1">
      <alignment horizontal="center" vertical="center" readingOrder="1"/>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0" fontId="11" fillId="9" borderId="4" xfId="0" applyNumberFormat="1"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readingOrder="1"/>
    </xf>
    <xf numFmtId="166" fontId="15" fillId="3" borderId="0" xfId="0" applyNumberFormat="1" applyFont="1" applyFill="1" applyBorder="1" applyAlignment="1" applyProtection="1">
      <alignment horizontal="left" vertical="center" wrapText="1"/>
    </xf>
    <xf numFmtId="1" fontId="15" fillId="3" borderId="0" xfId="0" applyNumberFormat="1" applyFont="1" applyFill="1" applyBorder="1" applyAlignment="1" applyProtection="1">
      <alignment horizontal="center" vertical="center" wrapText="1"/>
    </xf>
    <xf numFmtId="166" fontId="26" fillId="3" borderId="0" xfId="0" applyNumberFormat="1" applyFont="1" applyFill="1" applyBorder="1" applyAlignment="1" applyProtection="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0" borderId="4" xfId="0" applyFont="1" applyFill="1" applyBorder="1" applyAlignment="1" applyProtection="1">
      <alignment horizontal="left" vertical="center" wrapText="1"/>
      <protection locked="0"/>
    </xf>
    <xf numFmtId="0" fontId="11" fillId="10" borderId="4" xfId="0" applyNumberFormat="1"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ont="1" applyFill="1" applyBorder="1" applyAlignment="1" applyProtection="1">
      <alignment horizontal="left" vertical="center" wrapText="1"/>
      <protection locked="0"/>
    </xf>
    <xf numFmtId="0" fontId="26" fillId="3" borderId="0" xfId="0" applyFont="1" applyFill="1" applyBorder="1" applyAlignment="1" applyProtection="1">
      <alignment horizontal="center" vertical="center" wrapText="1"/>
    </xf>
    <xf numFmtId="164" fontId="17" fillId="10" borderId="4" xfId="0" applyNumberFormat="1" applyFont="1" applyFill="1" applyBorder="1" applyAlignment="1" applyProtection="1">
      <alignment vertical="center" wrapText="1"/>
      <protection locked="0"/>
    </xf>
    <xf numFmtId="0" fontId="11" fillId="0" borderId="0" xfId="0" applyFont="1" applyAlignment="1" applyProtection="1">
      <alignment wrapText="1"/>
      <protection locked="0"/>
    </xf>
    <xf numFmtId="0" fontId="11" fillId="0" borderId="0" xfId="0" applyFont="1" applyProtection="1">
      <protection locked="0"/>
    </xf>
    <xf numFmtId="0" fontId="24" fillId="0" borderId="5" xfId="1" applyNumberFormat="1" applyFont="1" applyFill="1" applyBorder="1" applyAlignment="1" applyProtection="1">
      <alignment horizontal="center" vertical="center" wrapText="1" readingOrder="1"/>
    </xf>
    <xf numFmtId="0" fontId="4" fillId="0" borderId="0" xfId="0" applyFont="1" applyAlignment="1" applyProtection="1">
      <alignment wrapText="1"/>
    </xf>
    <xf numFmtId="0" fontId="4" fillId="0" borderId="0" xfId="0" applyFont="1" applyProtection="1"/>
    <xf numFmtId="0" fontId="17" fillId="0" borderId="0" xfId="0" applyFont="1" applyFill="1" applyAlignment="1" applyProtection="1">
      <alignment vertical="center" wrapText="1"/>
    </xf>
    <xf numFmtId="0" fontId="11" fillId="0" borderId="0" xfId="0" applyFont="1" applyFill="1" applyBorder="1" applyAlignment="1" applyProtection="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0" fontId="27" fillId="10" borderId="2" xfId="0" applyFont="1" applyFill="1" applyBorder="1" applyAlignment="1" applyProtection="1">
      <alignment horizontal="left" vertical="center" wrapText="1" readingOrder="1"/>
      <protection locked="0"/>
    </xf>
    <xf numFmtId="167" fontId="27"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6"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topLeftCell="A13" zoomScaleNormal="100" workbookViewId="0">
      <selection activeCell="F14" sqref="F14"/>
    </sheetView>
  </sheetViews>
  <sheetFormatPr defaultColWidth="0" defaultRowHeight="12.5" zeroHeight="1" x14ac:dyDescent="0.25"/>
  <cols>
    <col min="1" max="1" width="35.6328125" style="16" customWidth="1"/>
    <col min="2" max="2" width="21.54296875" style="16" customWidth="1"/>
    <col min="3" max="3" width="33.54296875" style="16" customWidth="1"/>
    <col min="4" max="4" width="4.453125" style="16" customWidth="1"/>
    <col min="5" max="5" width="29" style="16" customWidth="1"/>
    <col min="6" max="6" width="19" style="16" customWidth="1"/>
    <col min="7" max="7" width="42" style="16" customWidth="1"/>
    <col min="8" max="11" width="9.08984375" style="16" hidden="1" customWidth="1"/>
    <col min="12" max="16384" width="9.08984375" style="16" hidden="1"/>
  </cols>
  <sheetData>
    <row r="1" spans="1:11" ht="26.25" customHeight="1" x14ac:dyDescent="0.25">
      <c r="A1" s="153" t="s">
        <v>2</v>
      </c>
      <c r="B1" s="153"/>
      <c r="C1" s="153"/>
      <c r="D1" s="153"/>
      <c r="E1" s="153"/>
      <c r="F1" s="153"/>
      <c r="G1" s="46"/>
      <c r="H1" s="46"/>
      <c r="I1" s="46"/>
      <c r="J1" s="46"/>
      <c r="K1" s="46"/>
    </row>
    <row r="2" spans="1:11" ht="21" customHeight="1" x14ac:dyDescent="0.25">
      <c r="A2" s="4" t="s">
        <v>3</v>
      </c>
      <c r="B2" s="154" t="s">
        <v>121</v>
      </c>
      <c r="C2" s="154"/>
      <c r="D2" s="154"/>
      <c r="E2" s="154"/>
      <c r="F2" s="154"/>
      <c r="G2" s="46"/>
      <c r="H2" s="46"/>
      <c r="I2" s="46"/>
      <c r="J2" s="46"/>
      <c r="K2" s="46"/>
    </row>
    <row r="3" spans="1:11" ht="21" customHeight="1" x14ac:dyDescent="0.25">
      <c r="A3" s="4" t="s">
        <v>4</v>
      </c>
      <c r="B3" s="154" t="s">
        <v>122</v>
      </c>
      <c r="C3" s="154"/>
      <c r="D3" s="154"/>
      <c r="E3" s="154"/>
      <c r="F3" s="154"/>
      <c r="G3" s="46"/>
      <c r="H3" s="46"/>
      <c r="I3" s="46"/>
      <c r="J3" s="46"/>
      <c r="K3" s="46"/>
    </row>
    <row r="4" spans="1:11" ht="21" customHeight="1" x14ac:dyDescent="0.25">
      <c r="A4" s="4" t="s">
        <v>5</v>
      </c>
      <c r="B4" s="155">
        <v>43647</v>
      </c>
      <c r="C4" s="155"/>
      <c r="D4" s="155"/>
      <c r="E4" s="155"/>
      <c r="F4" s="155"/>
      <c r="G4" s="46"/>
      <c r="H4" s="46"/>
      <c r="I4" s="46"/>
      <c r="J4" s="46"/>
      <c r="K4" s="46"/>
    </row>
    <row r="5" spans="1:11" ht="21" customHeight="1" x14ac:dyDescent="0.25">
      <c r="A5" s="4" t="s">
        <v>6</v>
      </c>
      <c r="B5" s="155">
        <v>44012</v>
      </c>
      <c r="C5" s="155"/>
      <c r="D5" s="155"/>
      <c r="E5" s="155"/>
      <c r="F5" s="155"/>
      <c r="G5" s="46"/>
      <c r="H5" s="46"/>
      <c r="I5" s="46"/>
      <c r="J5" s="46"/>
      <c r="K5" s="46"/>
    </row>
    <row r="6" spans="1:11" ht="21" customHeight="1" x14ac:dyDescent="0.25">
      <c r="A6" s="4" t="s">
        <v>7</v>
      </c>
      <c r="B6" s="152" t="str">
        <f>IF(AND(Travel!B7&lt;&gt;A30,Hospitality!B7&lt;&gt;A30,'All other expenses'!B7&lt;&gt;A30,'Gifts and benefits'!B7&lt;&gt;A30),A31,IF(AND(Travel!B7=A30,Hospitality!B7=A30,'All other expenses'!B7=A30,'Gifts and benefits'!B7=A30),A33,A32))</f>
        <v>Data and totals checked on all sheets</v>
      </c>
      <c r="C6" s="152"/>
      <c r="D6" s="152"/>
      <c r="E6" s="152"/>
      <c r="F6" s="152"/>
      <c r="G6" s="34"/>
      <c r="H6" s="46"/>
      <c r="I6" s="46"/>
      <c r="J6" s="46"/>
      <c r="K6" s="46"/>
    </row>
    <row r="7" spans="1:11" ht="21" customHeight="1" x14ac:dyDescent="0.25">
      <c r="A7" s="4" t="s">
        <v>8</v>
      </c>
      <c r="B7" s="151" t="s">
        <v>40</v>
      </c>
      <c r="C7" s="151"/>
      <c r="D7" s="151"/>
      <c r="E7" s="151"/>
      <c r="F7" s="151"/>
      <c r="G7" s="34"/>
      <c r="H7" s="46"/>
      <c r="I7" s="46"/>
      <c r="J7" s="46"/>
      <c r="K7" s="46"/>
    </row>
    <row r="8" spans="1:11" ht="21" customHeight="1" x14ac:dyDescent="0.25">
      <c r="A8" s="4" t="s">
        <v>10</v>
      </c>
      <c r="B8" s="151" t="s">
        <v>188</v>
      </c>
      <c r="C8" s="151"/>
      <c r="D8" s="151"/>
      <c r="E8" s="151"/>
      <c r="F8" s="151"/>
      <c r="G8" s="34"/>
      <c r="H8" s="46"/>
      <c r="I8" s="46"/>
      <c r="J8" s="46"/>
      <c r="K8" s="46"/>
    </row>
    <row r="9" spans="1:11" ht="66.75" customHeight="1" x14ac:dyDescent="0.25">
      <c r="A9" s="150" t="s">
        <v>11</v>
      </c>
      <c r="B9" s="150"/>
      <c r="C9" s="150"/>
      <c r="D9" s="150"/>
      <c r="E9" s="150"/>
      <c r="F9" s="150"/>
      <c r="G9" s="34"/>
      <c r="H9" s="46"/>
      <c r="I9" s="46"/>
      <c r="J9" s="46"/>
      <c r="K9" s="46"/>
    </row>
    <row r="10" spans="1:11" s="108" customFormat="1" ht="36" customHeight="1" x14ac:dyDescent="0.3">
      <c r="A10" s="102" t="s">
        <v>12</v>
      </c>
      <c r="B10" s="103" t="s">
        <v>13</v>
      </c>
      <c r="C10" s="103" t="s">
        <v>14</v>
      </c>
      <c r="D10" s="104"/>
      <c r="E10" s="105" t="s">
        <v>1</v>
      </c>
      <c r="F10" s="106" t="s">
        <v>15</v>
      </c>
      <c r="G10" s="107"/>
      <c r="H10" s="107"/>
      <c r="I10" s="107"/>
      <c r="J10" s="107"/>
      <c r="K10" s="107"/>
    </row>
    <row r="11" spans="1:11" ht="27.75" customHeight="1" x14ac:dyDescent="0.35">
      <c r="A11" s="10" t="s">
        <v>16</v>
      </c>
      <c r="B11" s="74">
        <f>B15+B16+B17</f>
        <v>4972.2599999999993</v>
      </c>
      <c r="C11" s="81" t="str">
        <f>IF(Travel!B6="",A34,Travel!B6)</f>
        <v>Figures exclude GST</v>
      </c>
      <c r="D11" s="8"/>
      <c r="E11" s="10" t="s">
        <v>17</v>
      </c>
      <c r="F11" s="56">
        <f>'Gifts and benefits'!C39</f>
        <v>24</v>
      </c>
      <c r="G11" s="47"/>
      <c r="H11" s="47"/>
      <c r="I11" s="47"/>
      <c r="J11" s="47"/>
      <c r="K11" s="47"/>
    </row>
    <row r="12" spans="1:11" ht="27.75" customHeight="1" x14ac:dyDescent="0.35">
      <c r="A12" s="10" t="s">
        <v>0</v>
      </c>
      <c r="B12" s="74">
        <f>Hospitality!B25</f>
        <v>0</v>
      </c>
      <c r="C12" s="81" t="str">
        <f>IF(Hospitality!B6="",A34,Hospitality!B6)</f>
        <v>Figures exclude GST</v>
      </c>
      <c r="D12" s="8"/>
      <c r="E12" s="10" t="s">
        <v>18</v>
      </c>
      <c r="F12" s="56">
        <f>'Gifts and benefits'!C40</f>
        <v>3</v>
      </c>
      <c r="G12" s="47"/>
      <c r="H12" s="47"/>
      <c r="I12" s="47"/>
      <c r="J12" s="47"/>
      <c r="K12" s="47"/>
    </row>
    <row r="13" spans="1:11" ht="27.75" customHeight="1" x14ac:dyDescent="0.25">
      <c r="A13" s="10" t="s">
        <v>19</v>
      </c>
      <c r="B13" s="74">
        <f>'All other expenses'!B25</f>
        <v>638.19999999999993</v>
      </c>
      <c r="C13" s="81" t="str">
        <f>IF('All other expenses'!B6="",A34,'All other expenses'!B6)</f>
        <v>Figures exclude GST</v>
      </c>
      <c r="D13" s="8"/>
      <c r="E13" s="10" t="s">
        <v>20</v>
      </c>
      <c r="F13" s="56">
        <f>'Gifts and benefits'!C41</f>
        <v>21</v>
      </c>
      <c r="G13" s="46"/>
      <c r="H13" s="46"/>
      <c r="I13" s="46"/>
      <c r="J13" s="46"/>
      <c r="K13" s="46"/>
    </row>
    <row r="14" spans="1:11" ht="12.75" customHeight="1" x14ac:dyDescent="0.25">
      <c r="A14" s="9"/>
      <c r="B14" s="75"/>
      <c r="C14" s="82"/>
      <c r="D14" s="57"/>
      <c r="E14" s="8"/>
      <c r="F14" s="58"/>
      <c r="G14" s="26"/>
      <c r="H14" s="26"/>
      <c r="I14" s="26"/>
      <c r="J14" s="26"/>
      <c r="K14" s="26"/>
    </row>
    <row r="15" spans="1:11" s="148" customFormat="1" ht="27.75" customHeight="1" x14ac:dyDescent="0.3">
      <c r="A15" s="11" t="s">
        <v>21</v>
      </c>
      <c r="B15" s="76">
        <f>Travel!B22</f>
        <v>0</v>
      </c>
      <c r="C15" s="146" t="str">
        <f>C11</f>
        <v>Figures exclude GST</v>
      </c>
      <c r="D15" s="8"/>
      <c r="E15" s="8"/>
      <c r="F15" s="58"/>
      <c r="G15" s="147"/>
      <c r="H15" s="147"/>
      <c r="I15" s="147"/>
      <c r="J15" s="147"/>
      <c r="K15" s="147"/>
    </row>
    <row r="16" spans="1:11" s="148" customFormat="1" ht="27.75" customHeight="1" x14ac:dyDescent="0.3">
      <c r="A16" s="11" t="s">
        <v>22</v>
      </c>
      <c r="B16" s="76">
        <f>Travel!B55</f>
        <v>4972.2599999999993</v>
      </c>
      <c r="C16" s="146" t="str">
        <f>C11</f>
        <v>Figures exclude GST</v>
      </c>
      <c r="D16" s="59"/>
      <c r="E16" s="8"/>
      <c r="F16" s="149"/>
      <c r="G16" s="147"/>
      <c r="H16" s="147"/>
      <c r="I16" s="147"/>
      <c r="J16" s="147"/>
      <c r="K16" s="147"/>
    </row>
    <row r="17" spans="1:11" s="148" customFormat="1" ht="27.75" customHeight="1" x14ac:dyDescent="0.3">
      <c r="A17" s="11" t="s">
        <v>23</v>
      </c>
      <c r="B17" s="76">
        <f>Travel!B69</f>
        <v>0</v>
      </c>
      <c r="C17" s="146" t="str">
        <f>C11</f>
        <v>Figures exclude GST</v>
      </c>
      <c r="D17" s="8"/>
      <c r="E17" s="8"/>
      <c r="F17" s="149"/>
      <c r="G17" s="147"/>
      <c r="H17" s="147"/>
      <c r="I17" s="147"/>
      <c r="J17" s="147"/>
      <c r="K17" s="147"/>
    </row>
    <row r="18" spans="1:11" ht="27.75" customHeight="1" x14ac:dyDescent="0.3">
      <c r="A18" s="27"/>
      <c r="B18" s="22"/>
      <c r="C18" s="27"/>
      <c r="D18" s="7"/>
      <c r="E18" s="7"/>
      <c r="F18" s="60"/>
      <c r="G18" s="61"/>
      <c r="H18" s="61"/>
      <c r="I18" s="61"/>
      <c r="J18" s="61"/>
      <c r="K18" s="61"/>
    </row>
    <row r="19" spans="1:11" ht="13" x14ac:dyDescent="0.3">
      <c r="A19" s="52" t="s">
        <v>24</v>
      </c>
      <c r="B19" s="25"/>
      <c r="C19" s="26"/>
      <c r="D19" s="27"/>
      <c r="E19" s="27"/>
      <c r="F19" s="27"/>
      <c r="G19" s="27"/>
      <c r="H19" s="27"/>
      <c r="I19" s="27"/>
      <c r="J19" s="27"/>
      <c r="K19" s="27"/>
    </row>
    <row r="20" spans="1:11" x14ac:dyDescent="0.25">
      <c r="A20" s="23" t="s">
        <v>25</v>
      </c>
      <c r="B20" s="53"/>
      <c r="C20" s="53"/>
      <c r="D20" s="26"/>
      <c r="E20" s="26"/>
      <c r="F20" s="26"/>
      <c r="G20" s="27"/>
      <c r="H20" s="27"/>
      <c r="I20" s="27"/>
      <c r="J20" s="27"/>
      <c r="K20" s="27"/>
    </row>
    <row r="21" spans="1:11" ht="12.65" customHeight="1" x14ac:dyDescent="0.25">
      <c r="A21" s="23" t="s">
        <v>26</v>
      </c>
      <c r="B21" s="53"/>
      <c r="C21" s="53"/>
      <c r="D21" s="20"/>
      <c r="E21" s="27"/>
      <c r="F21" s="27"/>
      <c r="G21" s="27"/>
      <c r="H21" s="27"/>
      <c r="I21" s="27"/>
      <c r="J21" s="27"/>
      <c r="K21" s="27"/>
    </row>
    <row r="22" spans="1:11" ht="12.65" customHeight="1" x14ac:dyDescent="0.25">
      <c r="A22" s="23" t="s">
        <v>27</v>
      </c>
      <c r="B22" s="53"/>
      <c r="C22" s="53"/>
      <c r="D22" s="20"/>
      <c r="E22" s="27"/>
      <c r="F22" s="27"/>
      <c r="G22" s="27"/>
      <c r="H22" s="27"/>
      <c r="I22" s="27"/>
      <c r="J22" s="27"/>
      <c r="K22" s="27"/>
    </row>
    <row r="23" spans="1:11" ht="12.65" customHeight="1" x14ac:dyDescent="0.25">
      <c r="A23" s="23" t="s">
        <v>28</v>
      </c>
      <c r="B23" s="53"/>
      <c r="C23" s="53"/>
      <c r="D23" s="20"/>
      <c r="E23" s="27"/>
      <c r="F23" s="27"/>
      <c r="G23" s="27"/>
      <c r="H23" s="27"/>
      <c r="I23" s="27"/>
      <c r="J23" s="27"/>
      <c r="K23" s="27"/>
    </row>
    <row r="24" spans="1:11" x14ac:dyDescent="0.25">
      <c r="A24" s="40"/>
      <c r="B24" s="27"/>
      <c r="C24" s="27"/>
      <c r="D24" s="27"/>
      <c r="E24" s="27"/>
      <c r="F24" s="46"/>
      <c r="G24" s="46"/>
      <c r="H24" s="46"/>
      <c r="I24" s="46"/>
      <c r="J24" s="46"/>
      <c r="K24" s="46"/>
    </row>
    <row r="25" spans="1:11" ht="13" hidden="1" x14ac:dyDescent="0.3">
      <c r="A25" s="14" t="s">
        <v>29</v>
      </c>
      <c r="B25" s="15"/>
      <c r="C25" s="15"/>
      <c r="D25" s="15"/>
      <c r="E25" s="15"/>
      <c r="F25" s="15"/>
      <c r="G25" s="46"/>
      <c r="H25" s="46"/>
      <c r="I25" s="46"/>
      <c r="J25" s="46"/>
      <c r="K25" s="46"/>
    </row>
    <row r="26" spans="1:11" ht="12.75" hidden="1" customHeight="1" x14ac:dyDescent="0.25">
      <c r="A26" s="13" t="s">
        <v>30</v>
      </c>
      <c r="B26" s="6"/>
      <c r="C26" s="6"/>
      <c r="D26" s="13"/>
      <c r="E26" s="13"/>
      <c r="F26" s="13"/>
      <c r="G26" s="46"/>
      <c r="H26" s="46"/>
      <c r="I26" s="46"/>
      <c r="J26" s="46"/>
      <c r="K26" s="46"/>
    </row>
    <row r="27" spans="1:11" hidden="1" x14ac:dyDescent="0.25">
      <c r="A27" s="12" t="s">
        <v>31</v>
      </c>
      <c r="B27" s="12"/>
      <c r="C27" s="12"/>
      <c r="D27" s="12"/>
      <c r="E27" s="12"/>
      <c r="F27" s="12"/>
      <c r="G27" s="46"/>
      <c r="H27" s="46"/>
      <c r="I27" s="46"/>
      <c r="J27" s="46"/>
      <c r="K27" s="46"/>
    </row>
    <row r="28" spans="1:11" hidden="1" x14ac:dyDescent="0.25">
      <c r="A28" s="12" t="s">
        <v>32</v>
      </c>
      <c r="B28" s="12"/>
      <c r="C28" s="12"/>
      <c r="D28" s="12"/>
      <c r="E28" s="12"/>
      <c r="F28" s="12"/>
      <c r="G28" s="46"/>
      <c r="H28" s="46"/>
      <c r="I28" s="46"/>
      <c r="J28" s="46"/>
      <c r="K28" s="46"/>
    </row>
    <row r="29" spans="1:11" hidden="1" x14ac:dyDescent="0.25">
      <c r="A29" s="13" t="s">
        <v>33</v>
      </c>
      <c r="B29" s="13"/>
      <c r="C29" s="13"/>
      <c r="D29" s="13"/>
      <c r="E29" s="13"/>
      <c r="F29" s="13"/>
      <c r="G29" s="46"/>
      <c r="H29" s="46"/>
      <c r="I29" s="46"/>
      <c r="J29" s="46"/>
      <c r="K29" s="46"/>
    </row>
    <row r="30" spans="1:11" hidden="1" x14ac:dyDescent="0.25">
      <c r="A30" s="13" t="s">
        <v>34</v>
      </c>
      <c r="B30" s="13"/>
      <c r="C30" s="13"/>
      <c r="D30" s="13"/>
      <c r="E30" s="13"/>
      <c r="F30" s="13"/>
      <c r="G30" s="46"/>
      <c r="H30" s="46"/>
      <c r="I30" s="46"/>
      <c r="J30" s="46"/>
      <c r="K30" s="46"/>
    </row>
    <row r="31" spans="1:11" hidden="1" x14ac:dyDescent="0.25">
      <c r="A31" s="12" t="s">
        <v>35</v>
      </c>
      <c r="B31" s="12"/>
      <c r="C31" s="12"/>
      <c r="D31" s="12"/>
      <c r="E31" s="12"/>
      <c r="F31" s="12"/>
      <c r="G31" s="46"/>
      <c r="H31" s="46"/>
      <c r="I31" s="46"/>
      <c r="J31" s="46"/>
      <c r="K31" s="46"/>
    </row>
    <row r="32" spans="1:11" hidden="1" x14ac:dyDescent="0.25">
      <c r="A32" s="12" t="s">
        <v>36</v>
      </c>
      <c r="B32" s="12"/>
      <c r="C32" s="12"/>
      <c r="D32" s="12"/>
      <c r="E32" s="12"/>
      <c r="F32" s="12"/>
      <c r="G32" s="46"/>
      <c r="H32" s="46"/>
      <c r="I32" s="46"/>
      <c r="J32" s="46"/>
      <c r="K32" s="46"/>
    </row>
    <row r="33" spans="1:11" hidden="1" x14ac:dyDescent="0.25">
      <c r="A33" s="12" t="s">
        <v>37</v>
      </c>
      <c r="B33" s="12"/>
      <c r="C33" s="12"/>
      <c r="D33" s="12"/>
      <c r="E33" s="12"/>
      <c r="F33" s="12"/>
      <c r="G33" s="46"/>
      <c r="H33" s="46"/>
      <c r="I33" s="46"/>
      <c r="J33" s="46"/>
      <c r="K33" s="46"/>
    </row>
    <row r="34" spans="1:11" hidden="1" x14ac:dyDescent="0.25">
      <c r="A34" s="13" t="s">
        <v>38</v>
      </c>
      <c r="B34" s="13"/>
      <c r="C34" s="13"/>
      <c r="D34" s="13"/>
      <c r="E34" s="13"/>
      <c r="F34" s="13"/>
      <c r="G34" s="46"/>
      <c r="H34" s="46"/>
      <c r="I34" s="46"/>
      <c r="J34" s="46"/>
      <c r="K34" s="46"/>
    </row>
    <row r="35" spans="1:11" hidden="1" x14ac:dyDescent="0.25">
      <c r="A35" s="13" t="s">
        <v>39</v>
      </c>
      <c r="B35" s="13"/>
      <c r="C35" s="13"/>
      <c r="D35" s="13"/>
      <c r="E35" s="13"/>
      <c r="F35" s="13"/>
      <c r="G35" s="46"/>
      <c r="H35" s="46"/>
      <c r="I35" s="46"/>
      <c r="J35" s="46"/>
      <c r="K35" s="46"/>
    </row>
    <row r="36" spans="1:11" hidden="1" x14ac:dyDescent="0.25">
      <c r="A36" s="79" t="s">
        <v>9</v>
      </c>
      <c r="B36" s="78"/>
      <c r="C36" s="78"/>
      <c r="D36" s="78"/>
      <c r="E36" s="78"/>
      <c r="F36" s="78"/>
      <c r="G36" s="46"/>
      <c r="H36" s="46"/>
      <c r="I36" s="46"/>
      <c r="J36" s="46"/>
      <c r="K36" s="46"/>
    </row>
    <row r="37" spans="1:11" hidden="1" x14ac:dyDescent="0.25">
      <c r="A37" s="79" t="s">
        <v>40</v>
      </c>
      <c r="B37" s="78"/>
      <c r="C37" s="78"/>
      <c r="D37" s="78"/>
      <c r="E37" s="78"/>
      <c r="F37" s="78"/>
      <c r="G37" s="46"/>
      <c r="H37" s="46"/>
      <c r="I37" s="46"/>
      <c r="J37" s="46"/>
      <c r="K37" s="46"/>
    </row>
    <row r="38" spans="1:11" hidden="1" x14ac:dyDescent="0.25">
      <c r="A38" s="79" t="s">
        <v>119</v>
      </c>
      <c r="B38" s="78"/>
      <c r="C38" s="78"/>
      <c r="D38" s="78"/>
      <c r="E38" s="78"/>
      <c r="F38" s="78"/>
      <c r="G38" s="46"/>
      <c r="H38" s="46"/>
      <c r="I38" s="46"/>
      <c r="J38" s="46"/>
      <c r="K38" s="46"/>
    </row>
    <row r="39" spans="1:11" hidden="1" x14ac:dyDescent="0.25">
      <c r="A39" s="62" t="s">
        <v>41</v>
      </c>
      <c r="B39" s="5"/>
      <c r="C39" s="5"/>
      <c r="D39" s="5"/>
      <c r="E39" s="5"/>
      <c r="F39" s="5"/>
      <c r="G39" s="46"/>
      <c r="H39" s="46"/>
      <c r="I39" s="46"/>
      <c r="J39" s="46"/>
      <c r="K39" s="46"/>
    </row>
    <row r="40" spans="1:11" hidden="1" x14ac:dyDescent="0.25">
      <c r="A40" s="63" t="s">
        <v>42</v>
      </c>
      <c r="B40" s="5"/>
      <c r="C40" s="5"/>
      <c r="D40" s="5"/>
      <c r="E40" s="5"/>
      <c r="F40" s="5"/>
      <c r="G40" s="46"/>
      <c r="H40" s="46"/>
      <c r="I40" s="46"/>
      <c r="J40" s="46"/>
      <c r="K40" s="46"/>
    </row>
    <row r="41" spans="1:11" hidden="1" x14ac:dyDescent="0.25">
      <c r="A41" s="63" t="s">
        <v>43</v>
      </c>
      <c r="B41" s="5"/>
      <c r="C41" s="5"/>
      <c r="D41" s="5"/>
      <c r="E41" s="5"/>
      <c r="F41" s="5"/>
      <c r="G41" s="46"/>
      <c r="H41" s="46"/>
      <c r="I41" s="46"/>
      <c r="J41" s="46"/>
      <c r="K41" s="46"/>
    </row>
    <row r="42" spans="1:11" hidden="1" x14ac:dyDescent="0.25">
      <c r="A42" s="63" t="s">
        <v>44</v>
      </c>
      <c r="B42" s="5"/>
      <c r="C42" s="5"/>
      <c r="D42" s="5"/>
      <c r="E42" s="5"/>
      <c r="F42" s="5"/>
      <c r="G42" s="46"/>
      <c r="H42" s="46"/>
      <c r="I42" s="46"/>
      <c r="J42" s="46"/>
      <c r="K42" s="46"/>
    </row>
    <row r="43" spans="1:11" hidden="1" x14ac:dyDescent="0.25">
      <c r="A43" s="63" t="s">
        <v>45</v>
      </c>
      <c r="B43" s="5"/>
      <c r="C43" s="5"/>
      <c r="D43" s="5"/>
      <c r="E43" s="5"/>
      <c r="F43" s="5"/>
      <c r="G43" s="46"/>
      <c r="H43" s="46"/>
      <c r="I43" s="46"/>
      <c r="J43" s="46"/>
      <c r="K43" s="46"/>
    </row>
    <row r="44" spans="1:11" hidden="1" x14ac:dyDescent="0.25">
      <c r="A44" s="63" t="s">
        <v>46</v>
      </c>
      <c r="B44" s="5"/>
      <c r="C44" s="5"/>
      <c r="D44" s="5"/>
      <c r="E44" s="5"/>
      <c r="F44" s="5"/>
      <c r="G44" s="46"/>
      <c r="H44" s="46"/>
      <c r="I44" s="46"/>
      <c r="J44" s="46"/>
      <c r="K44" s="46"/>
    </row>
    <row r="45" spans="1:11" hidden="1" x14ac:dyDescent="0.25">
      <c r="A45" s="80" t="s">
        <v>47</v>
      </c>
      <c r="B45" s="78"/>
      <c r="C45" s="78"/>
      <c r="D45" s="78"/>
      <c r="E45" s="78"/>
      <c r="F45" s="78"/>
      <c r="G45" s="46"/>
      <c r="H45" s="46"/>
      <c r="I45" s="46"/>
      <c r="J45" s="46"/>
      <c r="K45" s="46"/>
    </row>
    <row r="46" spans="1:11" hidden="1" x14ac:dyDescent="0.25">
      <c r="A46" s="78" t="s">
        <v>48</v>
      </c>
      <c r="B46" s="78"/>
      <c r="C46" s="78"/>
      <c r="D46" s="78"/>
      <c r="E46" s="78"/>
      <c r="F46" s="78"/>
      <c r="G46" s="46"/>
      <c r="H46" s="46"/>
      <c r="I46" s="46"/>
      <c r="J46" s="46"/>
      <c r="K46" s="46"/>
    </row>
    <row r="47" spans="1:11" hidden="1" x14ac:dyDescent="0.25">
      <c r="A47" s="64">
        <v>-20000</v>
      </c>
      <c r="B47" s="5"/>
      <c r="C47" s="5"/>
      <c r="D47" s="5"/>
      <c r="E47" s="5"/>
      <c r="F47" s="5"/>
      <c r="G47" s="46"/>
      <c r="H47" s="46"/>
      <c r="I47" s="46"/>
      <c r="J47" s="46"/>
      <c r="K47" s="46"/>
    </row>
    <row r="48" spans="1:11" ht="25" hidden="1" x14ac:dyDescent="0.25">
      <c r="A48" s="96" t="s">
        <v>49</v>
      </c>
      <c r="B48" s="78"/>
      <c r="C48" s="78"/>
      <c r="D48" s="78"/>
      <c r="E48" s="78"/>
      <c r="F48" s="78"/>
      <c r="G48" s="46"/>
      <c r="H48" s="46"/>
      <c r="I48" s="46"/>
      <c r="J48" s="46"/>
      <c r="K48" s="46"/>
    </row>
    <row r="49" spans="1:11" ht="25" hidden="1" x14ac:dyDescent="0.25">
      <c r="A49" s="96" t="s">
        <v>50</v>
      </c>
      <c r="B49" s="78"/>
      <c r="C49" s="78"/>
      <c r="D49" s="78"/>
      <c r="E49" s="78"/>
      <c r="F49" s="78"/>
      <c r="G49" s="46"/>
      <c r="H49" s="46"/>
      <c r="I49" s="46"/>
      <c r="J49" s="46"/>
      <c r="K49" s="46"/>
    </row>
    <row r="50" spans="1:11" ht="25" hidden="1" x14ac:dyDescent="0.25">
      <c r="A50" s="97" t="s">
        <v>51</v>
      </c>
      <c r="B50" s="5"/>
      <c r="C50" s="5"/>
      <c r="D50" s="5"/>
      <c r="E50" s="5"/>
      <c r="F50" s="5"/>
      <c r="G50" s="46"/>
      <c r="H50" s="46"/>
      <c r="I50" s="46"/>
      <c r="J50" s="46"/>
      <c r="K50" s="46"/>
    </row>
    <row r="51" spans="1:11" ht="25" hidden="1" x14ac:dyDescent="0.25">
      <c r="A51" s="97" t="s">
        <v>52</v>
      </c>
      <c r="B51" s="5"/>
      <c r="C51" s="5"/>
      <c r="D51" s="5"/>
      <c r="E51" s="5"/>
      <c r="F51" s="5"/>
      <c r="G51" s="46"/>
      <c r="H51" s="46"/>
      <c r="I51" s="46"/>
      <c r="J51" s="46"/>
      <c r="K51" s="46"/>
    </row>
    <row r="52" spans="1:11" ht="37.5" hidden="1" x14ac:dyDescent="0.3">
      <c r="A52" s="97" t="s">
        <v>53</v>
      </c>
      <c r="B52" s="87"/>
      <c r="C52" s="87"/>
      <c r="D52" s="95"/>
      <c r="E52" s="65"/>
      <c r="F52" s="65"/>
      <c r="G52" s="46"/>
      <c r="H52" s="46"/>
      <c r="I52" s="46"/>
      <c r="J52" s="46"/>
      <c r="K52" s="46"/>
    </row>
    <row r="53" spans="1:11" ht="13" hidden="1" x14ac:dyDescent="0.3">
      <c r="A53" s="92" t="s">
        <v>54</v>
      </c>
      <c r="B53" s="93"/>
      <c r="C53" s="93"/>
      <c r="D53" s="86"/>
      <c r="E53" s="66"/>
      <c r="F53" s="66" t="b">
        <v>1</v>
      </c>
      <c r="G53" s="46"/>
      <c r="H53" s="46"/>
      <c r="I53" s="46"/>
      <c r="J53" s="46"/>
      <c r="K53" s="46"/>
    </row>
    <row r="54" spans="1:11" ht="13" hidden="1" x14ac:dyDescent="0.3">
      <c r="A54" s="94" t="s">
        <v>55</v>
      </c>
      <c r="B54" s="92"/>
      <c r="C54" s="92"/>
      <c r="D54" s="92"/>
      <c r="E54" s="66"/>
      <c r="F54" s="66" t="b">
        <v>0</v>
      </c>
      <c r="G54" s="46"/>
      <c r="H54" s="46"/>
      <c r="I54" s="46"/>
      <c r="J54" s="46"/>
      <c r="K54" s="46"/>
    </row>
    <row r="55" spans="1:11" ht="13" hidden="1" x14ac:dyDescent="0.25">
      <c r="A55" s="98"/>
      <c r="B55" s="88">
        <f>COUNT(Travel!B12:B21)</f>
        <v>1</v>
      </c>
      <c r="C55" s="88"/>
      <c r="D55" s="88">
        <f>COUNTIF(Travel!D12:D21,"*")</f>
        <v>1</v>
      </c>
      <c r="E55" s="89"/>
      <c r="F55" s="89" t="b">
        <f>MIN(B55,D55)=MAX(B55,D55)</f>
        <v>1</v>
      </c>
      <c r="G55" s="46"/>
      <c r="H55" s="46"/>
      <c r="I55" s="46"/>
      <c r="J55" s="46"/>
      <c r="K55" s="46"/>
    </row>
    <row r="56" spans="1:11" ht="13" hidden="1" x14ac:dyDescent="0.25">
      <c r="A56" s="98" t="s">
        <v>56</v>
      </c>
      <c r="B56" s="88">
        <f>COUNT(Travel!B26:B51)</f>
        <v>15</v>
      </c>
      <c r="C56" s="88"/>
      <c r="D56" s="88">
        <f>COUNTIF(Travel!D26:D51,"*")</f>
        <v>15</v>
      </c>
      <c r="E56" s="89"/>
      <c r="F56" s="89" t="b">
        <f>MIN(B56,D56)=MAX(B56,D56)</f>
        <v>1</v>
      </c>
    </row>
    <row r="57" spans="1:11" ht="13" hidden="1" x14ac:dyDescent="0.3">
      <c r="A57" s="99"/>
      <c r="B57" s="88">
        <f>COUNT(Travel!B59:B68)</f>
        <v>1</v>
      </c>
      <c r="C57" s="88"/>
      <c r="D57" s="88">
        <f>COUNTIF(Travel!D59:D68,"*")</f>
        <v>1</v>
      </c>
      <c r="E57" s="89"/>
      <c r="F57" s="89" t="b">
        <f>MIN(B57,D57)=MAX(B57,D57)</f>
        <v>1</v>
      </c>
    </row>
    <row r="58" spans="1:11" ht="13" hidden="1" x14ac:dyDescent="0.3">
      <c r="A58" s="100" t="s">
        <v>57</v>
      </c>
      <c r="B58" s="90">
        <f>COUNT(Hospitality!B11:B24)</f>
        <v>1</v>
      </c>
      <c r="C58" s="90"/>
      <c r="D58" s="90">
        <f>COUNTIF(Hospitality!D11:D24,"*")</f>
        <v>1</v>
      </c>
      <c r="E58" s="91"/>
      <c r="F58" s="91" t="b">
        <f>MIN(B58,D58)=MAX(B58,D58)</f>
        <v>1</v>
      </c>
    </row>
    <row r="59" spans="1:11" ht="13" hidden="1" x14ac:dyDescent="0.3">
      <c r="A59" s="101" t="s">
        <v>58</v>
      </c>
      <c r="B59" s="89">
        <f>COUNT('All other expenses'!B11:B24)</f>
        <v>12</v>
      </c>
      <c r="C59" s="89"/>
      <c r="D59" s="89">
        <f>COUNTIF('All other expenses'!D11:D24,"*")</f>
        <v>12</v>
      </c>
      <c r="E59" s="89"/>
      <c r="F59" s="89" t="b">
        <f>MIN(B59,D59)=MAX(B59,D59)</f>
        <v>1</v>
      </c>
    </row>
    <row r="60" spans="1:11" ht="13" hidden="1" x14ac:dyDescent="0.3">
      <c r="A60" s="100" t="s">
        <v>59</v>
      </c>
      <c r="B60" s="90">
        <f>COUNTIF('Gifts and benefits'!B11:B38,"*")</f>
        <v>24</v>
      </c>
      <c r="C60" s="90">
        <f>COUNTIF('Gifts and benefits'!C11:C38,"*")</f>
        <v>24</v>
      </c>
      <c r="D60" s="90"/>
      <c r="E60" s="90">
        <f>COUNTA('Gifts and benefits'!E11:E38)</f>
        <v>3</v>
      </c>
      <c r="F60" s="91" t="b">
        <f>MIN(B60,C60,E60)=MAX(B60,C60,E60)</f>
        <v>0</v>
      </c>
    </row>
    <row r="61" spans="1:11" x14ac:dyDescent="0.25"/>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xWindow="844" yWindow="464"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8"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136"/>
  <sheetViews>
    <sheetView topLeftCell="A40" zoomScaleNormal="100" workbookViewId="0">
      <selection activeCell="B33" sqref="B33"/>
    </sheetView>
  </sheetViews>
  <sheetFormatPr defaultColWidth="0" defaultRowHeight="12.5" zeroHeight="1" x14ac:dyDescent="0.25"/>
  <cols>
    <col min="1" max="1" width="35.6328125" style="16" customWidth="1"/>
    <col min="2" max="2" width="14.36328125" style="16" customWidth="1"/>
    <col min="3" max="3" width="71.453125" style="16" customWidth="1"/>
    <col min="4" max="4" width="50" style="16" customWidth="1"/>
    <col min="5" max="5" width="21.453125" style="16" customWidth="1"/>
    <col min="6" max="6" width="37.54296875" style="16" customWidth="1"/>
    <col min="7" max="9" width="9.08984375" style="16" hidden="1" customWidth="1"/>
    <col min="10" max="13" width="0" style="16" hidden="1" customWidth="1"/>
    <col min="14" max="16384" width="9.08984375" style="16" hidden="1"/>
  </cols>
  <sheetData>
    <row r="1" spans="1:6" ht="26.25" customHeight="1" x14ac:dyDescent="0.25">
      <c r="A1" s="153" t="s">
        <v>60</v>
      </c>
      <c r="B1" s="153"/>
      <c r="C1" s="153"/>
      <c r="D1" s="153"/>
      <c r="E1" s="153"/>
      <c r="F1" s="46"/>
    </row>
    <row r="2" spans="1:6" ht="21" customHeight="1" x14ac:dyDescent="0.25">
      <c r="A2" s="4" t="s">
        <v>3</v>
      </c>
      <c r="B2" s="156" t="str">
        <f>'Summary and sign-off'!B2:F2</f>
        <v>Ministry of Education</v>
      </c>
      <c r="C2" s="156"/>
      <c r="D2" s="156"/>
      <c r="E2" s="156"/>
      <c r="F2" s="46"/>
    </row>
    <row r="3" spans="1:6" ht="21" customHeight="1" x14ac:dyDescent="0.25">
      <c r="A3" s="4" t="s">
        <v>61</v>
      </c>
      <c r="B3" s="156" t="str">
        <f>'Summary and sign-off'!B3:F3</f>
        <v xml:space="preserve">Iona Holsted </v>
      </c>
      <c r="C3" s="156"/>
      <c r="D3" s="156"/>
      <c r="E3" s="156"/>
      <c r="F3" s="46"/>
    </row>
    <row r="4" spans="1:6" ht="21" customHeight="1" x14ac:dyDescent="0.25">
      <c r="A4" s="4" t="s">
        <v>62</v>
      </c>
      <c r="B4" s="156">
        <f>'Summary and sign-off'!B4:F4</f>
        <v>43647</v>
      </c>
      <c r="C4" s="156"/>
      <c r="D4" s="156"/>
      <c r="E4" s="156"/>
      <c r="F4" s="46"/>
    </row>
    <row r="5" spans="1:6" ht="21" customHeight="1" x14ac:dyDescent="0.25">
      <c r="A5" s="4" t="s">
        <v>63</v>
      </c>
      <c r="B5" s="156">
        <f>'Summary and sign-off'!B5:F5</f>
        <v>44012</v>
      </c>
      <c r="C5" s="156"/>
      <c r="D5" s="156"/>
      <c r="E5" s="156"/>
      <c r="F5" s="46"/>
    </row>
    <row r="6" spans="1:6" ht="21" customHeight="1" x14ac:dyDescent="0.25">
      <c r="A6" s="4" t="s">
        <v>64</v>
      </c>
      <c r="B6" s="151" t="s">
        <v>32</v>
      </c>
      <c r="C6" s="151"/>
      <c r="D6" s="151"/>
      <c r="E6" s="151"/>
      <c r="F6" s="46"/>
    </row>
    <row r="7" spans="1:6" ht="21" customHeight="1" x14ac:dyDescent="0.25">
      <c r="A7" s="4" t="s">
        <v>7</v>
      </c>
      <c r="B7" s="151" t="s">
        <v>34</v>
      </c>
      <c r="C7" s="151"/>
      <c r="D7" s="151"/>
      <c r="E7" s="151"/>
      <c r="F7" s="46"/>
    </row>
    <row r="8" spans="1:6" ht="36" customHeight="1" x14ac:dyDescent="0.3">
      <c r="A8" s="159" t="s">
        <v>65</v>
      </c>
      <c r="B8" s="160"/>
      <c r="C8" s="160"/>
      <c r="D8" s="160"/>
      <c r="E8" s="160"/>
      <c r="F8" s="22"/>
    </row>
    <row r="9" spans="1:6" ht="36" customHeight="1" x14ac:dyDescent="0.3">
      <c r="A9" s="161" t="s">
        <v>66</v>
      </c>
      <c r="B9" s="162"/>
      <c r="C9" s="162"/>
      <c r="D9" s="162"/>
      <c r="E9" s="162"/>
      <c r="F9" s="22"/>
    </row>
    <row r="10" spans="1:6" ht="24.75" customHeight="1" x14ac:dyDescent="0.35">
      <c r="A10" s="158" t="s">
        <v>67</v>
      </c>
      <c r="B10" s="163"/>
      <c r="C10" s="158"/>
      <c r="D10" s="158"/>
      <c r="E10" s="158"/>
      <c r="F10" s="47"/>
    </row>
    <row r="11" spans="1:6" ht="27" customHeight="1" x14ac:dyDescent="0.25">
      <c r="A11" s="35" t="s">
        <v>68</v>
      </c>
      <c r="B11" s="35" t="s">
        <v>69</v>
      </c>
      <c r="C11" s="35" t="s">
        <v>70</v>
      </c>
      <c r="D11" s="35" t="s">
        <v>71</v>
      </c>
      <c r="E11" s="35" t="s">
        <v>72</v>
      </c>
      <c r="F11" s="48"/>
    </row>
    <row r="12" spans="1:6" s="67" customFormat="1" hidden="1" x14ac:dyDescent="0.25">
      <c r="A12" s="109"/>
      <c r="B12" s="110"/>
      <c r="C12" s="111"/>
      <c r="D12" s="111"/>
      <c r="E12" s="112"/>
      <c r="F12" s="1"/>
    </row>
    <row r="13" spans="1:6" s="67" customFormat="1" x14ac:dyDescent="0.25">
      <c r="A13" s="131">
        <v>44012</v>
      </c>
      <c r="B13" s="132">
        <v>0</v>
      </c>
      <c r="C13" s="133" t="s">
        <v>193</v>
      </c>
      <c r="D13" s="133" t="s">
        <v>120</v>
      </c>
      <c r="E13" s="134" t="s">
        <v>124</v>
      </c>
      <c r="F13" s="1"/>
    </row>
    <row r="14" spans="1:6" s="67" customFormat="1" x14ac:dyDescent="0.25">
      <c r="A14" s="131"/>
      <c r="B14" s="132"/>
      <c r="C14" s="133"/>
      <c r="D14" s="133"/>
      <c r="E14" s="134"/>
      <c r="F14" s="1"/>
    </row>
    <row r="15" spans="1:6" s="67" customFormat="1" x14ac:dyDescent="0.25">
      <c r="A15" s="131"/>
      <c r="B15" s="132"/>
      <c r="C15" s="133"/>
      <c r="D15" s="133"/>
      <c r="E15" s="134"/>
      <c r="F15" s="1"/>
    </row>
    <row r="16" spans="1:6" s="67" customFormat="1" x14ac:dyDescent="0.25">
      <c r="A16" s="131"/>
      <c r="B16" s="132"/>
      <c r="C16" s="133"/>
      <c r="D16" s="133"/>
      <c r="E16" s="134"/>
      <c r="F16" s="1"/>
    </row>
    <row r="17" spans="1:6" s="67" customFormat="1" x14ac:dyDescent="0.25">
      <c r="A17" s="131"/>
      <c r="B17" s="132"/>
      <c r="C17" s="133"/>
      <c r="D17" s="133"/>
      <c r="E17" s="134"/>
      <c r="F17" s="1"/>
    </row>
    <row r="18" spans="1:6" s="67" customFormat="1" ht="12.75" customHeight="1" x14ac:dyDescent="0.25">
      <c r="A18" s="131"/>
      <c r="B18" s="132"/>
      <c r="C18" s="133"/>
      <c r="D18" s="133"/>
      <c r="E18" s="134"/>
      <c r="F18" s="1"/>
    </row>
    <row r="19" spans="1:6" s="67" customFormat="1" x14ac:dyDescent="0.25">
      <c r="A19" s="135"/>
      <c r="B19" s="132"/>
      <c r="C19" s="133"/>
      <c r="D19" s="133"/>
      <c r="E19" s="134"/>
      <c r="F19" s="1"/>
    </row>
    <row r="20" spans="1:6" s="67" customFormat="1" x14ac:dyDescent="0.25">
      <c r="A20" s="135"/>
      <c r="B20" s="132"/>
      <c r="C20" s="133"/>
      <c r="D20" s="133"/>
      <c r="E20" s="134"/>
      <c r="F20" s="1"/>
    </row>
    <row r="21" spans="1:6" s="67" customFormat="1" hidden="1" x14ac:dyDescent="0.25">
      <c r="A21" s="118"/>
      <c r="B21" s="119"/>
      <c r="C21" s="120"/>
      <c r="D21" s="120"/>
      <c r="E21" s="121"/>
      <c r="F21" s="1"/>
    </row>
    <row r="22" spans="1:6" ht="19.5" customHeight="1" x14ac:dyDescent="0.25">
      <c r="A22" s="84" t="s">
        <v>73</v>
      </c>
      <c r="B22" s="85">
        <f>SUM(B12:B21)</f>
        <v>0</v>
      </c>
      <c r="C22" s="142" t="str">
        <f>IF(SUBTOTAL(3,B12:B21)=SUBTOTAL(103,B12:B21),'Summary and sign-off'!$A$48,'Summary and sign-off'!$A$49)</f>
        <v>Check - there are no hidden rows with data</v>
      </c>
      <c r="D22" s="157" t="str">
        <f>IF('Summary and sign-off'!F55='Summary and sign-off'!F54,'Summary and sign-off'!A51,'Summary and sign-off'!A50)</f>
        <v>Check - each entry provides sufficient information</v>
      </c>
      <c r="E22" s="157"/>
      <c r="F22" s="46"/>
    </row>
    <row r="23" spans="1:6" ht="10.5" customHeight="1" x14ac:dyDescent="0.3">
      <c r="A23" s="27"/>
      <c r="B23" s="22"/>
      <c r="C23" s="27"/>
      <c r="D23" s="27"/>
      <c r="E23" s="27"/>
      <c r="F23" s="27"/>
    </row>
    <row r="24" spans="1:6" ht="24.75" customHeight="1" x14ac:dyDescent="0.35">
      <c r="A24" s="158" t="s">
        <v>74</v>
      </c>
      <c r="B24" s="158"/>
      <c r="C24" s="158"/>
      <c r="D24" s="158"/>
      <c r="E24" s="158"/>
      <c r="F24" s="47"/>
    </row>
    <row r="25" spans="1:6" ht="27" customHeight="1" x14ac:dyDescent="0.25">
      <c r="A25" s="35" t="s">
        <v>68</v>
      </c>
      <c r="B25" s="35" t="s">
        <v>13</v>
      </c>
      <c r="C25" s="35" t="s">
        <v>75</v>
      </c>
      <c r="D25" s="35" t="s">
        <v>71</v>
      </c>
      <c r="E25" s="35" t="s">
        <v>72</v>
      </c>
      <c r="F25" s="48"/>
    </row>
    <row r="26" spans="1:6" s="67" customFormat="1" hidden="1" x14ac:dyDescent="0.25">
      <c r="A26" s="109"/>
      <c r="B26" s="110"/>
      <c r="C26" s="111"/>
      <c r="D26" s="111"/>
      <c r="E26" s="112"/>
      <c r="F26" s="1"/>
    </row>
    <row r="27" spans="1:6" s="145" customFormat="1" ht="25" x14ac:dyDescent="0.25">
      <c r="A27" s="131">
        <v>43649</v>
      </c>
      <c r="B27" s="132">
        <v>443.57</v>
      </c>
      <c r="C27" s="133" t="s">
        <v>135</v>
      </c>
      <c r="D27" s="133" t="s">
        <v>131</v>
      </c>
      <c r="E27" s="134"/>
      <c r="F27" s="144"/>
    </row>
    <row r="28" spans="1:6" s="145" customFormat="1" x14ac:dyDescent="0.25">
      <c r="A28" s="131">
        <v>43649</v>
      </c>
      <c r="B28" s="132">
        <v>71.8</v>
      </c>
      <c r="C28" s="133"/>
      <c r="D28" s="133" t="s">
        <v>179</v>
      </c>
      <c r="E28" s="134"/>
      <c r="F28" s="144"/>
    </row>
    <row r="29" spans="1:6" s="67" customFormat="1" x14ac:dyDescent="0.25">
      <c r="A29" s="131"/>
      <c r="B29" s="132"/>
      <c r="C29" s="133"/>
      <c r="D29" s="133"/>
      <c r="E29" s="134"/>
      <c r="F29" s="1"/>
    </row>
    <row r="30" spans="1:6" s="67" customFormat="1" ht="25" x14ac:dyDescent="0.25">
      <c r="A30" s="131">
        <v>43657</v>
      </c>
      <c r="B30" s="132">
        <v>274.8</v>
      </c>
      <c r="C30" s="133" t="s">
        <v>136</v>
      </c>
      <c r="D30" s="133" t="s">
        <v>127</v>
      </c>
      <c r="E30" s="134"/>
      <c r="F30" s="1"/>
    </row>
    <row r="31" spans="1:6" s="67" customFormat="1" x14ac:dyDescent="0.25">
      <c r="A31" s="131"/>
      <c r="B31" s="132">
        <v>207.82</v>
      </c>
      <c r="C31" s="133" t="s">
        <v>128</v>
      </c>
      <c r="D31" s="133" t="s">
        <v>130</v>
      </c>
      <c r="E31" s="134"/>
      <c r="F31" s="1"/>
    </row>
    <row r="32" spans="1:6" s="145" customFormat="1" x14ac:dyDescent="0.25">
      <c r="A32" s="131"/>
      <c r="B32" s="132">
        <v>49.2</v>
      </c>
      <c r="C32" s="133" t="s">
        <v>134</v>
      </c>
      <c r="D32" s="133" t="s">
        <v>180</v>
      </c>
      <c r="E32" s="134"/>
      <c r="F32" s="144"/>
    </row>
    <row r="33" spans="1:6" s="67" customFormat="1" x14ac:dyDescent="0.25">
      <c r="A33" s="131"/>
      <c r="B33" s="132"/>
      <c r="C33" s="133"/>
      <c r="D33" s="133"/>
      <c r="E33" s="134"/>
      <c r="F33" s="1"/>
    </row>
    <row r="34" spans="1:6" s="67" customFormat="1" ht="25" x14ac:dyDescent="0.25">
      <c r="A34" s="131">
        <v>43683</v>
      </c>
      <c r="B34" s="132">
        <v>529.79</v>
      </c>
      <c r="C34" s="133" t="s">
        <v>182</v>
      </c>
      <c r="D34" s="133" t="s">
        <v>131</v>
      </c>
      <c r="E34" s="134"/>
      <c r="F34" s="1"/>
    </row>
    <row r="35" spans="1:6" s="67" customFormat="1" x14ac:dyDescent="0.25">
      <c r="A35" s="131"/>
      <c r="B35" s="132"/>
      <c r="C35" s="133"/>
      <c r="D35" s="133"/>
      <c r="E35" s="134"/>
      <c r="F35" s="1"/>
    </row>
    <row r="36" spans="1:6" s="67" customFormat="1" ht="25" x14ac:dyDescent="0.25">
      <c r="A36" s="131">
        <v>43739</v>
      </c>
      <c r="B36" s="132">
        <v>428.04</v>
      </c>
      <c r="C36" s="133" t="s">
        <v>183</v>
      </c>
      <c r="D36" s="133" t="s">
        <v>131</v>
      </c>
      <c r="E36" s="134"/>
      <c r="F36" s="1"/>
    </row>
    <row r="37" spans="1:6" s="67" customFormat="1" x14ac:dyDescent="0.25">
      <c r="A37" s="131"/>
      <c r="B37" s="132"/>
      <c r="C37" s="133"/>
      <c r="D37" s="133"/>
      <c r="E37" s="134"/>
      <c r="F37" s="1"/>
    </row>
    <row r="38" spans="1:6" s="67" customFormat="1" ht="25" x14ac:dyDescent="0.25">
      <c r="A38" s="131">
        <v>43740</v>
      </c>
      <c r="B38" s="132">
        <v>558.98</v>
      </c>
      <c r="C38" s="133" t="s">
        <v>194</v>
      </c>
      <c r="D38" s="133" t="s">
        <v>190</v>
      </c>
      <c r="E38" s="134"/>
      <c r="F38" s="1"/>
    </row>
    <row r="39" spans="1:6" s="67" customFormat="1" x14ac:dyDescent="0.25">
      <c r="A39" s="131">
        <v>43740</v>
      </c>
      <c r="B39" s="132">
        <v>128.69999999999999</v>
      </c>
      <c r="C39" s="133" t="s">
        <v>184</v>
      </c>
      <c r="D39" s="133" t="s">
        <v>129</v>
      </c>
      <c r="E39" s="134"/>
      <c r="F39" s="1"/>
    </row>
    <row r="40" spans="1:6" s="67" customFormat="1" ht="13" x14ac:dyDescent="0.25">
      <c r="A40" s="131"/>
      <c r="B40" s="143"/>
      <c r="C40" s="133"/>
      <c r="D40" s="133"/>
      <c r="E40" s="134"/>
      <c r="F40" s="1"/>
    </row>
    <row r="41" spans="1:6" s="145" customFormat="1" x14ac:dyDescent="0.25">
      <c r="A41" s="131">
        <v>43772</v>
      </c>
      <c r="B41" s="132">
        <v>415.54</v>
      </c>
      <c r="C41" s="133" t="s">
        <v>187</v>
      </c>
      <c r="D41" s="133" t="s">
        <v>138</v>
      </c>
      <c r="E41" s="134"/>
      <c r="F41" s="144"/>
    </row>
    <row r="42" spans="1:6" s="67" customFormat="1" x14ac:dyDescent="0.25">
      <c r="A42" s="131"/>
      <c r="B42" s="132"/>
      <c r="C42" s="133"/>
      <c r="D42" s="133"/>
      <c r="E42" s="134"/>
      <c r="F42" s="1"/>
    </row>
    <row r="43" spans="1:6" s="67" customFormat="1" ht="25" x14ac:dyDescent="0.25">
      <c r="A43" s="131">
        <v>43784</v>
      </c>
      <c r="B43" s="132">
        <v>554.02</v>
      </c>
      <c r="C43" s="133" t="s">
        <v>195</v>
      </c>
      <c r="D43" s="133" t="s">
        <v>126</v>
      </c>
      <c r="E43" s="134"/>
      <c r="F43" s="1"/>
    </row>
    <row r="44" spans="1:6" s="67" customFormat="1" x14ac:dyDescent="0.25">
      <c r="A44" s="131"/>
      <c r="B44" s="132"/>
      <c r="C44" s="133"/>
      <c r="D44" s="133"/>
      <c r="E44" s="134"/>
      <c r="F44" s="1"/>
    </row>
    <row r="45" spans="1:6" s="67" customFormat="1" ht="25" x14ac:dyDescent="0.25">
      <c r="A45" s="131">
        <v>43865</v>
      </c>
      <c r="B45" s="132">
        <v>615.14</v>
      </c>
      <c r="C45" s="133" t="s">
        <v>132</v>
      </c>
      <c r="D45" s="133" t="s">
        <v>126</v>
      </c>
      <c r="E45" s="134"/>
      <c r="F45" s="1"/>
    </row>
    <row r="46" spans="1:6" s="67" customFormat="1" x14ac:dyDescent="0.25">
      <c r="A46" s="131"/>
      <c r="B46" s="132"/>
      <c r="C46" s="133"/>
      <c r="D46" s="133"/>
      <c r="E46" s="134"/>
      <c r="F46" s="1"/>
    </row>
    <row r="47" spans="1:6" s="67" customFormat="1" ht="25" x14ac:dyDescent="0.25">
      <c r="A47" s="131">
        <v>43900</v>
      </c>
      <c r="B47" s="132">
        <v>341.68</v>
      </c>
      <c r="C47" s="133" t="s">
        <v>185</v>
      </c>
      <c r="D47" s="133" t="s">
        <v>126</v>
      </c>
      <c r="E47" s="134"/>
      <c r="F47" s="1"/>
    </row>
    <row r="48" spans="1:6" s="67" customFormat="1" x14ac:dyDescent="0.25">
      <c r="A48" s="131">
        <v>43900</v>
      </c>
      <c r="B48" s="132">
        <v>213.61</v>
      </c>
      <c r="C48" s="133" t="s">
        <v>133</v>
      </c>
      <c r="D48" s="133" t="s">
        <v>129</v>
      </c>
      <c r="E48" s="134"/>
      <c r="F48" s="1"/>
    </row>
    <row r="49" spans="1:6" s="67" customFormat="1" ht="13" x14ac:dyDescent="0.25">
      <c r="A49" s="131"/>
      <c r="B49" s="143"/>
      <c r="C49" s="133"/>
      <c r="D49" s="133"/>
      <c r="E49" s="134"/>
      <c r="F49" s="1"/>
    </row>
    <row r="50" spans="1:6" s="67" customFormat="1" ht="25" x14ac:dyDescent="0.25">
      <c r="A50" s="131">
        <v>44008</v>
      </c>
      <c r="B50" s="132">
        <v>139.57</v>
      </c>
      <c r="C50" s="133" t="s">
        <v>186</v>
      </c>
      <c r="D50" s="133" t="s">
        <v>125</v>
      </c>
      <c r="E50" s="134"/>
      <c r="F50" s="1"/>
    </row>
    <row r="51" spans="1:6" s="67" customFormat="1" hidden="1" x14ac:dyDescent="0.25">
      <c r="A51" s="122"/>
      <c r="B51" s="123"/>
      <c r="C51" s="124"/>
      <c r="D51" s="124"/>
      <c r="E51" s="125"/>
      <c r="F51" s="1"/>
    </row>
    <row r="52" spans="1:6" s="67" customFormat="1" ht="13" x14ac:dyDescent="0.25">
      <c r="A52" s="131"/>
      <c r="B52" s="143"/>
      <c r="C52" s="133"/>
      <c r="D52" s="133"/>
      <c r="E52" s="134"/>
      <c r="F52" s="1"/>
    </row>
    <row r="53" spans="1:6" s="67" customFormat="1" x14ac:dyDescent="0.25">
      <c r="A53" s="131">
        <v>44012</v>
      </c>
      <c r="B53" s="132">
        <v>34</v>
      </c>
      <c r="C53" s="133" t="s">
        <v>192</v>
      </c>
      <c r="D53" s="133" t="s">
        <v>178</v>
      </c>
      <c r="E53" s="134"/>
      <c r="F53" s="1"/>
    </row>
    <row r="54" spans="1:6" s="67" customFormat="1" x14ac:dyDescent="0.25">
      <c r="A54" s="131"/>
      <c r="B54" s="132"/>
      <c r="C54" s="133"/>
      <c r="D54" s="133"/>
      <c r="E54" s="134"/>
      <c r="F54" s="1"/>
    </row>
    <row r="55" spans="1:6" ht="19.5" customHeight="1" x14ac:dyDescent="0.25">
      <c r="A55" s="84" t="s">
        <v>76</v>
      </c>
      <c r="B55" s="85">
        <f>SUM(B26:B51)</f>
        <v>4972.2599999999993</v>
      </c>
      <c r="C55" s="142" t="str">
        <f>IF(SUBTOTAL(3,B26:B51)=SUBTOTAL(103,B26:B51),'Summary and sign-off'!$A$48,'Summary and sign-off'!$A$49)</f>
        <v>Check - there are no hidden rows with data</v>
      </c>
      <c r="D55" s="157" t="str">
        <f>IF('Summary and sign-off'!F56='Summary and sign-off'!F54,'Summary and sign-off'!A51,'Summary and sign-off'!A50)</f>
        <v>Check - each entry provides sufficient information</v>
      </c>
      <c r="E55" s="157"/>
      <c r="F55" s="46"/>
    </row>
    <row r="56" spans="1:6" ht="10.5" customHeight="1" x14ac:dyDescent="0.3">
      <c r="A56" s="27"/>
      <c r="B56" s="22"/>
      <c r="C56" s="27"/>
      <c r="D56" s="27"/>
      <c r="E56" s="27"/>
      <c r="F56" s="27"/>
    </row>
    <row r="57" spans="1:6" ht="24.75" customHeight="1" x14ac:dyDescent="0.25">
      <c r="A57" s="158" t="s">
        <v>77</v>
      </c>
      <c r="B57" s="158"/>
      <c r="C57" s="158"/>
      <c r="D57" s="158"/>
      <c r="E57" s="158"/>
      <c r="F57" s="46"/>
    </row>
    <row r="58" spans="1:6" ht="27" customHeight="1" x14ac:dyDescent="0.25">
      <c r="A58" s="35" t="s">
        <v>68</v>
      </c>
      <c r="B58" s="35" t="s">
        <v>13</v>
      </c>
      <c r="C58" s="35" t="s">
        <v>78</v>
      </c>
      <c r="D58" s="35" t="s">
        <v>79</v>
      </c>
      <c r="E58" s="35" t="s">
        <v>72</v>
      </c>
      <c r="F58" s="49"/>
    </row>
    <row r="59" spans="1:6" s="67" customFormat="1" hidden="1" x14ac:dyDescent="0.25">
      <c r="A59" s="109"/>
      <c r="B59" s="110"/>
      <c r="C59" s="111"/>
      <c r="D59" s="111"/>
      <c r="E59" s="112"/>
      <c r="F59" s="1"/>
    </row>
    <row r="60" spans="1:6" s="67" customFormat="1" x14ac:dyDescent="0.25">
      <c r="A60" s="131">
        <v>44012</v>
      </c>
      <c r="B60" s="132">
        <v>0</v>
      </c>
      <c r="C60" s="133" t="s">
        <v>139</v>
      </c>
      <c r="D60" s="133" t="s">
        <v>120</v>
      </c>
      <c r="E60" s="134"/>
      <c r="F60" s="1"/>
    </row>
    <row r="61" spans="1:6" s="67" customFormat="1" x14ac:dyDescent="0.25">
      <c r="A61" s="131"/>
      <c r="B61" s="132"/>
      <c r="C61" s="133"/>
      <c r="D61" s="133"/>
      <c r="E61" s="134"/>
      <c r="F61" s="1"/>
    </row>
    <row r="62" spans="1:6" s="67" customFormat="1" x14ac:dyDescent="0.25">
      <c r="A62" s="131"/>
      <c r="B62" s="132"/>
      <c r="C62" s="133"/>
      <c r="D62" s="133"/>
      <c r="E62" s="134"/>
      <c r="F62" s="1"/>
    </row>
    <row r="63" spans="1:6" s="67" customFormat="1" x14ac:dyDescent="0.25">
      <c r="A63" s="131"/>
      <c r="B63" s="132"/>
      <c r="C63" s="133"/>
      <c r="D63" s="133"/>
      <c r="E63" s="134"/>
      <c r="F63" s="1"/>
    </row>
    <row r="64" spans="1:6" s="67" customFormat="1" x14ac:dyDescent="0.25">
      <c r="A64" s="131"/>
      <c r="B64" s="132"/>
      <c r="C64" s="133"/>
      <c r="D64" s="133"/>
      <c r="E64" s="134"/>
      <c r="F64" s="1"/>
    </row>
    <row r="65" spans="1:6" s="67" customFormat="1" x14ac:dyDescent="0.25">
      <c r="A65" s="131"/>
      <c r="B65" s="132"/>
      <c r="C65" s="133"/>
      <c r="D65" s="133"/>
      <c r="E65" s="134"/>
      <c r="F65" s="1"/>
    </row>
    <row r="66" spans="1:6" s="67" customFormat="1" x14ac:dyDescent="0.25">
      <c r="A66" s="131"/>
      <c r="B66" s="132"/>
      <c r="C66" s="133"/>
      <c r="D66" s="133"/>
      <c r="E66" s="134"/>
      <c r="F66" s="1"/>
    </row>
    <row r="67" spans="1:6" s="67" customFormat="1" x14ac:dyDescent="0.25">
      <c r="A67" s="131"/>
      <c r="B67" s="132"/>
      <c r="C67" s="133"/>
      <c r="D67" s="133"/>
      <c r="E67" s="134"/>
      <c r="F67" s="1"/>
    </row>
    <row r="68" spans="1:6" s="67" customFormat="1" hidden="1" x14ac:dyDescent="0.25">
      <c r="A68" s="109"/>
      <c r="B68" s="110"/>
      <c r="C68" s="111"/>
      <c r="D68" s="111"/>
      <c r="E68" s="112"/>
      <c r="F68" s="1"/>
    </row>
    <row r="69" spans="1:6" ht="19.5" customHeight="1" x14ac:dyDescent="0.25">
      <c r="A69" s="84" t="s">
        <v>80</v>
      </c>
      <c r="B69" s="85">
        <f>SUM(B59:B68)</f>
        <v>0</v>
      </c>
      <c r="C69" s="142" t="str">
        <f>IF(SUBTOTAL(3,B59:B68)=SUBTOTAL(103,B59:B68),'Summary and sign-off'!$A$48,'Summary and sign-off'!$A$49)</f>
        <v>Check - there are no hidden rows with data</v>
      </c>
      <c r="D69" s="157" t="str">
        <f>IF('Summary and sign-off'!F57='Summary and sign-off'!F54,'Summary and sign-off'!A51,'Summary and sign-off'!A50)</f>
        <v>Check - each entry provides sufficient information</v>
      </c>
      <c r="E69" s="157"/>
      <c r="F69" s="46"/>
    </row>
    <row r="70" spans="1:6" ht="10.5" customHeight="1" x14ac:dyDescent="0.3">
      <c r="A70" s="27"/>
      <c r="B70" s="72"/>
      <c r="C70" s="22"/>
      <c r="D70" s="27"/>
      <c r="E70" s="27"/>
      <c r="F70" s="27"/>
    </row>
    <row r="71" spans="1:6" ht="34.5" customHeight="1" x14ac:dyDescent="0.25">
      <c r="A71" s="50" t="s">
        <v>81</v>
      </c>
      <c r="B71" s="73">
        <f>B22+B55+B69</f>
        <v>4972.2599999999993</v>
      </c>
      <c r="C71" s="51"/>
      <c r="D71" s="51"/>
      <c r="E71" s="51"/>
      <c r="F71" s="26"/>
    </row>
    <row r="72" spans="1:6" ht="13" x14ac:dyDescent="0.3">
      <c r="A72" s="27"/>
      <c r="B72" s="22"/>
      <c r="C72" s="27"/>
      <c r="D72" s="27"/>
      <c r="E72" s="27"/>
      <c r="F72" s="27"/>
    </row>
    <row r="73" spans="1:6" ht="13" x14ac:dyDescent="0.3">
      <c r="A73" s="52" t="s">
        <v>24</v>
      </c>
      <c r="B73" s="25"/>
      <c r="C73" s="26"/>
      <c r="D73" s="26"/>
      <c r="E73" s="26"/>
      <c r="F73" s="27"/>
    </row>
    <row r="74" spans="1:6" ht="12.65" customHeight="1" x14ac:dyDescent="0.25">
      <c r="A74" s="23" t="s">
        <v>82</v>
      </c>
      <c r="B74" s="53"/>
      <c r="C74" s="53"/>
      <c r="D74" s="32"/>
      <c r="E74" s="32"/>
      <c r="F74" s="27"/>
    </row>
    <row r="75" spans="1:6" ht="12.9" customHeight="1" x14ac:dyDescent="0.25">
      <c r="A75" s="31" t="s">
        <v>83</v>
      </c>
      <c r="B75" s="27"/>
      <c r="C75" s="32"/>
      <c r="D75" s="27"/>
      <c r="E75" s="32"/>
      <c r="F75" s="27"/>
    </row>
    <row r="76" spans="1:6" x14ac:dyDescent="0.25">
      <c r="A76" s="31" t="s">
        <v>84</v>
      </c>
      <c r="B76" s="32"/>
      <c r="C76" s="32"/>
      <c r="D76" s="32"/>
      <c r="E76" s="54"/>
      <c r="F76" s="46"/>
    </row>
    <row r="77" spans="1:6" ht="13" x14ac:dyDescent="0.3">
      <c r="A77" s="23" t="s">
        <v>30</v>
      </c>
      <c r="B77" s="25"/>
      <c r="C77" s="26"/>
      <c r="D77" s="26"/>
      <c r="E77" s="26"/>
      <c r="F77" s="27"/>
    </row>
    <row r="78" spans="1:6" ht="12.9" customHeight="1" x14ac:dyDescent="0.25">
      <c r="A78" s="31" t="s">
        <v>85</v>
      </c>
      <c r="B78" s="27"/>
      <c r="C78" s="32"/>
      <c r="D78" s="27"/>
      <c r="E78" s="32"/>
      <c r="F78" s="27"/>
    </row>
    <row r="79" spans="1:6" x14ac:dyDescent="0.25">
      <c r="A79" s="31" t="s">
        <v>86</v>
      </c>
      <c r="B79" s="32"/>
      <c r="C79" s="32"/>
      <c r="D79" s="32"/>
      <c r="E79" s="54"/>
      <c r="F79" s="46"/>
    </row>
    <row r="80" spans="1:6" x14ac:dyDescent="0.25">
      <c r="A80" s="36" t="s">
        <v>87</v>
      </c>
      <c r="B80" s="36"/>
      <c r="C80" s="36"/>
      <c r="D80" s="36"/>
      <c r="E80" s="54"/>
      <c r="F80" s="46"/>
    </row>
    <row r="81" spans="1:6" x14ac:dyDescent="0.25">
      <c r="A81" s="40"/>
      <c r="B81" s="27"/>
      <c r="C81" s="27"/>
      <c r="D81" s="27"/>
      <c r="E81" s="46"/>
      <c r="F81" s="46"/>
    </row>
    <row r="82" spans="1:6" hidden="1" x14ac:dyDescent="0.25">
      <c r="A82" s="40"/>
      <c r="B82" s="27"/>
      <c r="C82" s="27"/>
      <c r="D82" s="27"/>
      <c r="E82" s="46"/>
      <c r="F82" s="46"/>
    </row>
    <row r="83" spans="1:6" hidden="1" x14ac:dyDescent="0.25"/>
    <row r="84" spans="1:6" hidden="1" x14ac:dyDescent="0.25"/>
    <row r="85" spans="1:6" hidden="1" x14ac:dyDescent="0.25"/>
    <row r="86" spans="1:6" hidden="1" x14ac:dyDescent="0.25"/>
    <row r="87" spans="1:6" ht="12.75" hidden="1" customHeight="1" x14ac:dyDescent="0.25"/>
    <row r="88" spans="1:6" hidden="1" x14ac:dyDescent="0.25"/>
    <row r="89" spans="1:6" hidden="1" x14ac:dyDescent="0.25"/>
    <row r="90" spans="1:6" hidden="1" x14ac:dyDescent="0.25">
      <c r="A90" s="55"/>
      <c r="B90" s="46"/>
      <c r="C90" s="46"/>
      <c r="D90" s="46"/>
      <c r="E90" s="46"/>
      <c r="F90" s="46"/>
    </row>
    <row r="91" spans="1:6" hidden="1" x14ac:dyDescent="0.25">
      <c r="A91" s="55"/>
      <c r="B91" s="46"/>
      <c r="C91" s="46"/>
      <c r="D91" s="46"/>
      <c r="E91" s="46"/>
      <c r="F91" s="46"/>
    </row>
    <row r="92" spans="1:6" hidden="1" x14ac:dyDescent="0.25">
      <c r="A92" s="55"/>
      <c r="B92" s="46"/>
      <c r="C92" s="46"/>
      <c r="D92" s="46"/>
      <c r="E92" s="46"/>
      <c r="F92" s="46"/>
    </row>
    <row r="93" spans="1:6" hidden="1" x14ac:dyDescent="0.25">
      <c r="A93" s="55"/>
      <c r="B93" s="46"/>
      <c r="C93" s="46"/>
      <c r="D93" s="46"/>
      <c r="E93" s="46"/>
      <c r="F93" s="46"/>
    </row>
    <row r="94" spans="1:6" hidden="1" x14ac:dyDescent="0.25">
      <c r="A94" s="55"/>
      <c r="B94" s="46"/>
      <c r="C94" s="46"/>
      <c r="D94" s="46"/>
      <c r="E94" s="46"/>
      <c r="F94" s="46"/>
    </row>
    <row r="95" spans="1:6" hidden="1" x14ac:dyDescent="0.25"/>
    <row r="96" spans="1:6" hidden="1" x14ac:dyDescent="0.25"/>
    <row r="97" hidden="1" x14ac:dyDescent="0.25"/>
    <row r="98" hidden="1" x14ac:dyDescent="0.25"/>
    <row r="99" hidden="1" x14ac:dyDescent="0.25"/>
    <row r="100" hidden="1" x14ac:dyDescent="0.25"/>
    <row r="101" hidden="1" x14ac:dyDescent="0.25"/>
    <row r="102" hidden="1"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sheetData>
  <sheetProtection formatCells="0" formatRows="0" insertColumns="0" insertRows="0" deleteRows="0"/>
  <mergeCells count="15">
    <mergeCell ref="B7:E7"/>
    <mergeCell ref="B5:E5"/>
    <mergeCell ref="D69:E69"/>
    <mergeCell ref="A1:E1"/>
    <mergeCell ref="A24:E24"/>
    <mergeCell ref="A57:E57"/>
    <mergeCell ref="B2:E2"/>
    <mergeCell ref="B3:E3"/>
    <mergeCell ref="B4:E4"/>
    <mergeCell ref="A8:E8"/>
    <mergeCell ref="A9:E9"/>
    <mergeCell ref="B6:E6"/>
    <mergeCell ref="D22:E22"/>
    <mergeCell ref="D55:E55"/>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68 A50:A54 A12 A21 A59 A26:A33">
      <formula1>$B$4</formula1>
      <formula2>$B$5</formula2>
    </dataValidation>
    <dataValidation allowBlank="1" showInputMessage="1" showErrorMessage="1" prompt="Insert additional rows as needed:_x000a_- 'right click' on a row number (left of screen)_x000a_- select 'Insert' (this will insert a row above it)" sqref="A58 A25 A11"/>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60:A67 A34:A49">
      <formula1>$B$4</formula1>
      <formula2>$B$5</formula2>
    </dataValidation>
  </dataValidations>
  <pageMargins left="0.70866141732283472" right="0.70866141732283472" top="0.74803149606299213" bottom="0.74803149606299213" header="0.31496062992125984" footer="0.31496062992125984"/>
  <pageSetup paperSize="8"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B12:B21 B59:B68 B26:B54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zoomScaleNormal="100" workbookViewId="0">
      <selection activeCell="B5" sqref="B5:E5"/>
    </sheetView>
  </sheetViews>
  <sheetFormatPr defaultColWidth="0" defaultRowHeight="12.5" zeroHeight="1" x14ac:dyDescent="0.25"/>
  <cols>
    <col min="1" max="1" width="35.6328125" style="16" customWidth="1"/>
    <col min="2" max="2" width="14.36328125" style="16" customWidth="1"/>
    <col min="3" max="3" width="71.453125" style="16" customWidth="1"/>
    <col min="4" max="4" width="50" style="16" customWidth="1"/>
    <col min="5" max="5" width="21.453125" style="16" customWidth="1"/>
    <col min="6" max="6" width="39.36328125" style="16" customWidth="1"/>
    <col min="7" max="10" width="9.08984375" style="16" hidden="1" customWidth="1"/>
    <col min="11" max="13" width="0" style="16" hidden="1" customWidth="1"/>
    <col min="14" max="16384" width="0" style="16" hidden="1"/>
  </cols>
  <sheetData>
    <row r="1" spans="1:6" ht="26.25" customHeight="1" x14ac:dyDescent="0.25">
      <c r="A1" s="153" t="s">
        <v>60</v>
      </c>
      <c r="B1" s="153"/>
      <c r="C1" s="153"/>
      <c r="D1" s="153"/>
      <c r="E1" s="153"/>
      <c r="F1" s="38"/>
    </row>
    <row r="2" spans="1:6" ht="21" customHeight="1" x14ac:dyDescent="0.25">
      <c r="A2" s="4" t="s">
        <v>3</v>
      </c>
      <c r="B2" s="156" t="str">
        <f>'Summary and sign-off'!B2:F2</f>
        <v>Ministry of Education</v>
      </c>
      <c r="C2" s="156"/>
      <c r="D2" s="156"/>
      <c r="E2" s="156"/>
      <c r="F2" s="38"/>
    </row>
    <row r="3" spans="1:6" ht="21" customHeight="1" x14ac:dyDescent="0.25">
      <c r="A3" s="4" t="s">
        <v>61</v>
      </c>
      <c r="B3" s="156" t="str">
        <f>'Summary and sign-off'!B3:F3</f>
        <v xml:space="preserve">Iona Holsted </v>
      </c>
      <c r="C3" s="156"/>
      <c r="D3" s="156"/>
      <c r="E3" s="156"/>
      <c r="F3" s="38"/>
    </row>
    <row r="4" spans="1:6" ht="21" customHeight="1" x14ac:dyDescent="0.25">
      <c r="A4" s="4" t="s">
        <v>62</v>
      </c>
      <c r="B4" s="156">
        <f>'Summary and sign-off'!B4:F4</f>
        <v>43647</v>
      </c>
      <c r="C4" s="156"/>
      <c r="D4" s="156"/>
      <c r="E4" s="156"/>
      <c r="F4" s="38"/>
    </row>
    <row r="5" spans="1:6" ht="21" customHeight="1" x14ac:dyDescent="0.25">
      <c r="A5" s="4" t="s">
        <v>63</v>
      </c>
      <c r="B5" s="156">
        <f>'Summary and sign-off'!B5:F5</f>
        <v>44012</v>
      </c>
      <c r="C5" s="156"/>
      <c r="D5" s="156"/>
      <c r="E5" s="156"/>
      <c r="F5" s="38"/>
    </row>
    <row r="6" spans="1:6" ht="21" customHeight="1" x14ac:dyDescent="0.25">
      <c r="A6" s="4" t="s">
        <v>64</v>
      </c>
      <c r="B6" s="151" t="s">
        <v>32</v>
      </c>
      <c r="C6" s="151"/>
      <c r="D6" s="151"/>
      <c r="E6" s="151"/>
      <c r="F6" s="38"/>
    </row>
    <row r="7" spans="1:6" ht="21" customHeight="1" x14ac:dyDescent="0.25">
      <c r="A7" s="4" t="s">
        <v>7</v>
      </c>
      <c r="B7" s="151" t="s">
        <v>34</v>
      </c>
      <c r="C7" s="151"/>
      <c r="D7" s="151"/>
      <c r="E7" s="151"/>
      <c r="F7" s="38"/>
    </row>
    <row r="8" spans="1:6" ht="35.25" customHeight="1" x14ac:dyDescent="0.35">
      <c r="A8" s="166" t="s">
        <v>88</v>
      </c>
      <c r="B8" s="166"/>
      <c r="C8" s="167"/>
      <c r="D8" s="167"/>
      <c r="E8" s="167"/>
      <c r="F8" s="42"/>
    </row>
    <row r="9" spans="1:6" ht="35.25" customHeight="1" x14ac:dyDescent="0.35">
      <c r="A9" s="164" t="s">
        <v>89</v>
      </c>
      <c r="B9" s="165"/>
      <c r="C9" s="165"/>
      <c r="D9" s="165"/>
      <c r="E9" s="165"/>
      <c r="F9" s="42"/>
    </row>
    <row r="10" spans="1:6" ht="27" customHeight="1" x14ac:dyDescent="0.25">
      <c r="A10" s="35" t="s">
        <v>90</v>
      </c>
      <c r="B10" s="35" t="s">
        <v>13</v>
      </c>
      <c r="C10" s="35" t="s">
        <v>91</v>
      </c>
      <c r="D10" s="35" t="s">
        <v>92</v>
      </c>
      <c r="E10" s="35" t="s">
        <v>72</v>
      </c>
      <c r="F10" s="23"/>
    </row>
    <row r="11" spans="1:6" s="67" customFormat="1" hidden="1" x14ac:dyDescent="0.25">
      <c r="A11" s="113"/>
      <c r="B11" s="110"/>
      <c r="C11" s="114"/>
      <c r="D11" s="114"/>
      <c r="E11" s="115"/>
      <c r="F11" s="2"/>
    </row>
    <row r="12" spans="1:6" s="67" customFormat="1" x14ac:dyDescent="0.25">
      <c r="A12" s="131">
        <v>44012</v>
      </c>
      <c r="B12" s="132">
        <v>0</v>
      </c>
      <c r="C12" s="136" t="s">
        <v>181</v>
      </c>
      <c r="D12" s="136" t="s">
        <v>120</v>
      </c>
      <c r="E12" s="137" t="s">
        <v>120</v>
      </c>
      <c r="F12" s="2"/>
    </row>
    <row r="13" spans="1:6" s="67" customFormat="1" x14ac:dyDescent="0.25">
      <c r="A13" s="131"/>
      <c r="B13" s="132"/>
      <c r="C13" s="136"/>
      <c r="D13" s="136"/>
      <c r="E13" s="137"/>
      <c r="F13" s="2"/>
    </row>
    <row r="14" spans="1:6" s="67" customFormat="1" x14ac:dyDescent="0.25">
      <c r="A14" s="131"/>
      <c r="B14" s="132"/>
      <c r="C14" s="136"/>
      <c r="D14" s="136"/>
      <c r="E14" s="137"/>
      <c r="F14" s="2"/>
    </row>
    <row r="15" spans="1:6" s="67" customFormat="1" x14ac:dyDescent="0.25">
      <c r="A15" s="131"/>
      <c r="B15" s="132"/>
      <c r="C15" s="136"/>
      <c r="D15" s="136"/>
      <c r="E15" s="137"/>
      <c r="F15" s="2"/>
    </row>
    <row r="16" spans="1:6" s="67" customFormat="1" x14ac:dyDescent="0.25">
      <c r="A16" s="131"/>
      <c r="B16" s="132"/>
      <c r="C16" s="136"/>
      <c r="D16" s="136"/>
      <c r="E16" s="137"/>
      <c r="F16" s="2"/>
    </row>
    <row r="17" spans="1:6" s="67" customFormat="1" x14ac:dyDescent="0.25">
      <c r="A17" s="131"/>
      <c r="B17" s="132"/>
      <c r="C17" s="136"/>
      <c r="D17" s="136"/>
      <c r="E17" s="137"/>
      <c r="F17" s="2"/>
    </row>
    <row r="18" spans="1:6" s="67" customFormat="1" x14ac:dyDescent="0.25">
      <c r="A18" s="131"/>
      <c r="B18" s="132"/>
      <c r="C18" s="136"/>
      <c r="D18" s="136"/>
      <c r="E18" s="137"/>
      <c r="F18" s="2"/>
    </row>
    <row r="19" spans="1:6" s="67" customFormat="1" x14ac:dyDescent="0.25">
      <c r="A19" s="131"/>
      <c r="B19" s="132"/>
      <c r="C19" s="136"/>
      <c r="D19" s="136"/>
      <c r="E19" s="137"/>
      <c r="F19" s="2"/>
    </row>
    <row r="20" spans="1:6" s="67" customFormat="1" x14ac:dyDescent="0.25">
      <c r="A20" s="131"/>
      <c r="B20" s="132"/>
      <c r="C20" s="136"/>
      <c r="D20" s="136"/>
      <c r="E20" s="137"/>
      <c r="F20" s="2"/>
    </row>
    <row r="21" spans="1:6" s="67" customFormat="1" x14ac:dyDescent="0.25">
      <c r="A21" s="131"/>
      <c r="B21" s="132"/>
      <c r="C21" s="136"/>
      <c r="D21" s="136"/>
      <c r="E21" s="137"/>
      <c r="F21" s="2"/>
    </row>
    <row r="22" spans="1:6" s="67" customFormat="1" x14ac:dyDescent="0.25">
      <c r="A22" s="135"/>
      <c r="B22" s="132"/>
      <c r="C22" s="136"/>
      <c r="D22" s="136"/>
      <c r="E22" s="137"/>
      <c r="F22" s="2"/>
    </row>
    <row r="23" spans="1:6" s="67" customFormat="1" x14ac:dyDescent="0.25">
      <c r="A23" s="135"/>
      <c r="B23" s="132"/>
      <c r="C23" s="136"/>
      <c r="D23" s="136"/>
      <c r="E23" s="137"/>
      <c r="F23" s="2"/>
    </row>
    <row r="24" spans="1:6" s="67" customFormat="1" ht="11.25" hidden="1" customHeight="1" x14ac:dyDescent="0.25">
      <c r="A24" s="113"/>
      <c r="B24" s="110"/>
      <c r="C24" s="114"/>
      <c r="D24" s="114"/>
      <c r="E24" s="115"/>
      <c r="F24" s="2"/>
    </row>
    <row r="25" spans="1:6" ht="34.5" customHeight="1" x14ac:dyDescent="0.25">
      <c r="A25" s="68" t="s">
        <v>93</v>
      </c>
      <c r="B25" s="77">
        <f>SUM(B11:B24)</f>
        <v>0</v>
      </c>
      <c r="C25" s="83" t="str">
        <f>IF(SUBTOTAL(3,B11:B24)=SUBTOTAL(103,B11:B24),'Summary and sign-off'!$A$48,'Summary and sign-off'!$A$49)</f>
        <v>Check - there are no hidden rows with data</v>
      </c>
      <c r="D25" s="157" t="str">
        <f>IF('Summary and sign-off'!F58='Summary and sign-off'!F54,'Summary and sign-off'!A51,'Summary and sign-off'!A50)</f>
        <v>Check - each entry provides sufficient information</v>
      </c>
      <c r="E25" s="157"/>
      <c r="F25" s="2"/>
    </row>
    <row r="26" spans="1:6" ht="13" x14ac:dyDescent="0.3">
      <c r="A26" s="21"/>
      <c r="B26" s="20"/>
      <c r="C26" s="20"/>
      <c r="D26" s="20"/>
      <c r="E26" s="20"/>
      <c r="F26" s="38"/>
    </row>
    <row r="27" spans="1:6" ht="13" x14ac:dyDescent="0.3">
      <c r="A27" s="21" t="s">
        <v>24</v>
      </c>
      <c r="B27" s="22"/>
      <c r="C27" s="27"/>
      <c r="D27" s="20"/>
      <c r="E27" s="20"/>
      <c r="F27" s="38"/>
    </row>
    <row r="28" spans="1:6" ht="12.75" customHeight="1" x14ac:dyDescent="0.25">
      <c r="A28" s="23" t="s">
        <v>94</v>
      </c>
      <c r="B28" s="23"/>
      <c r="C28" s="23"/>
      <c r="D28" s="23"/>
      <c r="E28" s="23"/>
      <c r="F28" s="38"/>
    </row>
    <row r="29" spans="1:6" x14ac:dyDescent="0.25">
      <c r="A29" s="23" t="s">
        <v>95</v>
      </c>
      <c r="B29" s="31"/>
      <c r="C29" s="43"/>
      <c r="D29" s="44"/>
      <c r="E29" s="44"/>
      <c r="F29" s="38"/>
    </row>
    <row r="30" spans="1:6" ht="13" x14ac:dyDescent="0.3">
      <c r="A30" s="23" t="s">
        <v>30</v>
      </c>
      <c r="B30" s="25"/>
      <c r="C30" s="26"/>
      <c r="D30" s="26"/>
      <c r="E30" s="26"/>
      <c r="F30" s="27"/>
    </row>
    <row r="31" spans="1:6" x14ac:dyDescent="0.25">
      <c r="A31" s="31" t="s">
        <v>96</v>
      </c>
      <c r="B31" s="31"/>
      <c r="C31" s="43"/>
      <c r="D31" s="43"/>
      <c r="E31" s="43"/>
      <c r="F31" s="38"/>
    </row>
    <row r="32" spans="1:6" ht="12.75" customHeight="1" x14ac:dyDescent="0.25">
      <c r="A32" s="31" t="s">
        <v>97</v>
      </c>
      <c r="B32" s="31"/>
      <c r="C32" s="45"/>
      <c r="D32" s="45"/>
      <c r="E32" s="33"/>
      <c r="F32" s="38"/>
    </row>
    <row r="33" spans="1:6" x14ac:dyDescent="0.25">
      <c r="A33" s="20"/>
      <c r="B33" s="20"/>
      <c r="C33" s="20"/>
      <c r="D33" s="20"/>
      <c r="E33" s="20"/>
      <c r="F33" s="38"/>
    </row>
    <row r="34" spans="1:6" hidden="1" x14ac:dyDescent="0.25"/>
    <row r="35" spans="1:6" hidden="1" x14ac:dyDescent="0.25"/>
    <row r="36" spans="1:6" hidden="1" x14ac:dyDescent="0.25"/>
    <row r="37" spans="1:6" hidden="1" x14ac:dyDescent="0.25"/>
    <row r="38" spans="1:6" hidden="1" x14ac:dyDescent="0.25"/>
    <row r="39" spans="1:6" hidden="1" x14ac:dyDescent="0.25"/>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hidden="1" x14ac:dyDescent="0.25"/>
    <row r="51" hidden="1" x14ac:dyDescent="0.25"/>
    <row r="52" hidden="1" x14ac:dyDescent="0.25"/>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8"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1"/>
  <sheetViews>
    <sheetView zoomScaleNormal="100" workbookViewId="0">
      <selection activeCell="C19" sqref="C19"/>
    </sheetView>
  </sheetViews>
  <sheetFormatPr defaultColWidth="0" defaultRowHeight="12.5" zeroHeight="1" x14ac:dyDescent="0.25"/>
  <cols>
    <col min="1" max="1" width="35.6328125" style="16" customWidth="1"/>
    <col min="2" max="2" width="14.36328125" style="16" customWidth="1"/>
    <col min="3" max="3" width="71.453125" style="16" customWidth="1"/>
    <col min="4" max="4" width="50" style="16" customWidth="1"/>
    <col min="5" max="5" width="21.453125" style="16" customWidth="1"/>
    <col min="6" max="6" width="36.90625" style="16" customWidth="1"/>
    <col min="7" max="10" width="9.08984375" style="16" hidden="1" customWidth="1"/>
    <col min="11" max="13" width="0" style="16" hidden="1" customWidth="1"/>
    <col min="14" max="16384" width="9.08984375" style="16" hidden="1"/>
  </cols>
  <sheetData>
    <row r="1" spans="1:6" ht="26.25" customHeight="1" x14ac:dyDescent="0.25">
      <c r="A1" s="153" t="s">
        <v>60</v>
      </c>
      <c r="B1" s="153"/>
      <c r="C1" s="153"/>
      <c r="D1" s="153"/>
      <c r="E1" s="153"/>
      <c r="F1" s="24"/>
    </row>
    <row r="2" spans="1:6" ht="21" customHeight="1" x14ac:dyDescent="0.25">
      <c r="A2" s="4" t="s">
        <v>3</v>
      </c>
      <c r="B2" s="156" t="str">
        <f>'Summary and sign-off'!B2:F2</f>
        <v>Ministry of Education</v>
      </c>
      <c r="C2" s="156"/>
      <c r="D2" s="156"/>
      <c r="E2" s="156"/>
      <c r="F2" s="24"/>
    </row>
    <row r="3" spans="1:6" ht="21" customHeight="1" x14ac:dyDescent="0.25">
      <c r="A3" s="4" t="s">
        <v>61</v>
      </c>
      <c r="B3" s="156" t="str">
        <f>'Summary and sign-off'!B3:F3</f>
        <v xml:space="preserve">Iona Holsted </v>
      </c>
      <c r="C3" s="156"/>
      <c r="D3" s="156"/>
      <c r="E3" s="156"/>
      <c r="F3" s="24"/>
    </row>
    <row r="4" spans="1:6" ht="21" customHeight="1" x14ac:dyDescent="0.25">
      <c r="A4" s="4" t="s">
        <v>62</v>
      </c>
      <c r="B4" s="156">
        <f>'Summary and sign-off'!B4:F4</f>
        <v>43647</v>
      </c>
      <c r="C4" s="156"/>
      <c r="D4" s="156"/>
      <c r="E4" s="156"/>
      <c r="F4" s="24"/>
    </row>
    <row r="5" spans="1:6" ht="21" customHeight="1" x14ac:dyDescent="0.25">
      <c r="A5" s="4" t="s">
        <v>63</v>
      </c>
      <c r="B5" s="156">
        <f>'Summary and sign-off'!B5:F5</f>
        <v>44012</v>
      </c>
      <c r="C5" s="156"/>
      <c r="D5" s="156"/>
      <c r="E5" s="156"/>
      <c r="F5" s="24"/>
    </row>
    <row r="6" spans="1:6" ht="21" customHeight="1" x14ac:dyDescent="0.25">
      <c r="A6" s="4" t="s">
        <v>64</v>
      </c>
      <c r="B6" s="151" t="s">
        <v>32</v>
      </c>
      <c r="C6" s="151"/>
      <c r="D6" s="151"/>
      <c r="E6" s="151"/>
      <c r="F6" s="34"/>
    </row>
    <row r="7" spans="1:6" ht="21" customHeight="1" x14ac:dyDescent="0.25">
      <c r="A7" s="4" t="s">
        <v>7</v>
      </c>
      <c r="B7" s="151" t="s">
        <v>34</v>
      </c>
      <c r="C7" s="151"/>
      <c r="D7" s="151"/>
      <c r="E7" s="151"/>
      <c r="F7" s="34"/>
    </row>
    <row r="8" spans="1:6" ht="35.25" customHeight="1" x14ac:dyDescent="0.25">
      <c r="A8" s="160" t="s">
        <v>98</v>
      </c>
      <c r="B8" s="160"/>
      <c r="C8" s="167"/>
      <c r="D8" s="167"/>
      <c r="E8" s="167"/>
      <c r="F8" s="24"/>
    </row>
    <row r="9" spans="1:6" ht="35.25" customHeight="1" x14ac:dyDescent="0.25">
      <c r="A9" s="168" t="s">
        <v>99</v>
      </c>
      <c r="B9" s="169"/>
      <c r="C9" s="169"/>
      <c r="D9" s="169"/>
      <c r="E9" s="169"/>
      <c r="F9" s="24"/>
    </row>
    <row r="10" spans="1:6" ht="27" customHeight="1" x14ac:dyDescent="0.25">
      <c r="A10" s="35" t="s">
        <v>68</v>
      </c>
      <c r="B10" s="35" t="s">
        <v>13</v>
      </c>
      <c r="C10" s="35" t="s">
        <v>100</v>
      </c>
      <c r="D10" s="35" t="s">
        <v>101</v>
      </c>
      <c r="E10" s="35" t="s">
        <v>72</v>
      </c>
      <c r="F10" s="36"/>
    </row>
    <row r="11" spans="1:6" s="67" customFormat="1" hidden="1" x14ac:dyDescent="0.25">
      <c r="A11" s="113"/>
      <c r="B11" s="110"/>
      <c r="C11" s="114"/>
      <c r="D11" s="114"/>
      <c r="E11" s="115"/>
      <c r="F11" s="3"/>
    </row>
    <row r="12" spans="1:6" s="67" customFormat="1" x14ac:dyDescent="0.25">
      <c r="A12" s="131">
        <v>43647</v>
      </c>
      <c r="B12" s="132">
        <v>57</v>
      </c>
      <c r="C12" s="136"/>
      <c r="D12" s="136" t="s">
        <v>123</v>
      </c>
      <c r="E12" s="137"/>
      <c r="F12" s="3"/>
    </row>
    <row r="13" spans="1:6" s="67" customFormat="1" x14ac:dyDescent="0.25">
      <c r="A13" s="131">
        <v>43678</v>
      </c>
      <c r="B13" s="132">
        <v>36.57</v>
      </c>
      <c r="C13" s="136"/>
      <c r="D13" s="136" t="s">
        <v>123</v>
      </c>
      <c r="E13" s="137"/>
      <c r="F13" s="3"/>
    </row>
    <row r="14" spans="1:6" s="67" customFormat="1" x14ac:dyDescent="0.25">
      <c r="A14" s="131">
        <v>43709</v>
      </c>
      <c r="B14" s="132">
        <v>41.37</v>
      </c>
      <c r="C14" s="136"/>
      <c r="D14" s="136" t="s">
        <v>123</v>
      </c>
      <c r="E14" s="137"/>
      <c r="F14" s="3"/>
    </row>
    <row r="15" spans="1:6" s="67" customFormat="1" x14ac:dyDescent="0.25">
      <c r="A15" s="131">
        <v>43739</v>
      </c>
      <c r="B15" s="132">
        <v>37.68</v>
      </c>
      <c r="C15" s="136"/>
      <c r="D15" s="136" t="s">
        <v>123</v>
      </c>
      <c r="E15" s="137"/>
      <c r="F15" s="3"/>
    </row>
    <row r="16" spans="1:6" s="67" customFormat="1" x14ac:dyDescent="0.25">
      <c r="A16" s="131">
        <v>43770</v>
      </c>
      <c r="B16" s="132">
        <v>39.64</v>
      </c>
      <c r="C16" s="136"/>
      <c r="D16" s="136" t="s">
        <v>123</v>
      </c>
      <c r="E16" s="137"/>
      <c r="F16" s="3"/>
    </row>
    <row r="17" spans="1:6" s="67" customFormat="1" x14ac:dyDescent="0.25">
      <c r="A17" s="131">
        <v>43800</v>
      </c>
      <c r="B17" s="132">
        <v>57.59</v>
      </c>
      <c r="C17" s="136"/>
      <c r="D17" s="136" t="s">
        <v>123</v>
      </c>
      <c r="E17" s="137"/>
      <c r="F17" s="3"/>
    </row>
    <row r="18" spans="1:6" s="67" customFormat="1" x14ac:dyDescent="0.25">
      <c r="A18" s="131">
        <v>43831</v>
      </c>
      <c r="B18" s="132">
        <v>78.64</v>
      </c>
      <c r="C18" s="136"/>
      <c r="D18" s="136" t="s">
        <v>123</v>
      </c>
      <c r="E18" s="137"/>
      <c r="F18" s="3"/>
    </row>
    <row r="19" spans="1:6" s="67" customFormat="1" x14ac:dyDescent="0.25">
      <c r="A19" s="131">
        <v>43862</v>
      </c>
      <c r="B19" s="132">
        <v>43.52</v>
      </c>
      <c r="C19" s="136"/>
      <c r="D19" s="136" t="s">
        <v>123</v>
      </c>
      <c r="E19" s="137"/>
      <c r="F19" s="3"/>
    </row>
    <row r="20" spans="1:6" s="67" customFormat="1" x14ac:dyDescent="0.25">
      <c r="A20" s="131">
        <v>43891</v>
      </c>
      <c r="B20" s="132">
        <v>2.62</v>
      </c>
      <c r="C20" s="136"/>
      <c r="D20" s="136" t="s">
        <v>123</v>
      </c>
      <c r="E20" s="137"/>
      <c r="F20" s="3"/>
    </row>
    <row r="21" spans="1:6" s="67" customFormat="1" x14ac:dyDescent="0.25">
      <c r="A21" s="131">
        <v>43922</v>
      </c>
      <c r="B21" s="132">
        <v>95.85</v>
      </c>
      <c r="C21" s="136"/>
      <c r="D21" s="136" t="s">
        <v>123</v>
      </c>
      <c r="E21" s="137"/>
      <c r="F21" s="3"/>
    </row>
    <row r="22" spans="1:6" s="67" customFormat="1" x14ac:dyDescent="0.25">
      <c r="A22" s="135">
        <v>43952</v>
      </c>
      <c r="B22" s="132">
        <v>41.43</v>
      </c>
      <c r="C22" s="136"/>
      <c r="D22" s="136" t="s">
        <v>123</v>
      </c>
      <c r="E22" s="137"/>
      <c r="F22" s="3"/>
    </row>
    <row r="23" spans="1:6" s="67" customFormat="1" x14ac:dyDescent="0.25">
      <c r="A23" s="135">
        <v>43983</v>
      </c>
      <c r="B23" s="132">
        <v>106.29</v>
      </c>
      <c r="C23" s="136"/>
      <c r="D23" s="136" t="s">
        <v>123</v>
      </c>
      <c r="E23" s="137"/>
      <c r="F23" s="3"/>
    </row>
    <row r="24" spans="1:6" s="67" customFormat="1" hidden="1" x14ac:dyDescent="0.25">
      <c r="A24" s="113"/>
      <c r="B24" s="110"/>
      <c r="C24" s="114"/>
      <c r="D24" s="114"/>
      <c r="E24" s="115"/>
      <c r="F24" s="3"/>
    </row>
    <row r="25" spans="1:6" ht="34.5" customHeight="1" x14ac:dyDescent="0.25">
      <c r="A25" s="68" t="s">
        <v>102</v>
      </c>
      <c r="B25" s="77">
        <f>SUM(B11:B24)</f>
        <v>638.19999999999993</v>
      </c>
      <c r="C25" s="83" t="str">
        <f>IF(SUBTOTAL(3,B11:B24)=SUBTOTAL(103,B11:B24),'Summary and sign-off'!$A$48,'Summary and sign-off'!$A$49)</f>
        <v>Check - there are no hidden rows with data</v>
      </c>
      <c r="D25" s="157" t="str">
        <f>IF('Summary and sign-off'!F59='Summary and sign-off'!F54,'Summary and sign-off'!A51,'Summary and sign-off'!A50)</f>
        <v>Check - each entry provides sufficient information</v>
      </c>
      <c r="E25" s="157"/>
      <c r="F25" s="37"/>
    </row>
    <row r="26" spans="1:6" ht="14.15" customHeight="1" x14ac:dyDescent="0.25">
      <c r="A26" s="38"/>
      <c r="B26" s="27"/>
      <c r="C26" s="20"/>
      <c r="D26" s="20"/>
      <c r="E26" s="20"/>
      <c r="F26" s="24"/>
    </row>
    <row r="27" spans="1:6" ht="13" x14ac:dyDescent="0.3">
      <c r="A27" s="21" t="s">
        <v>103</v>
      </c>
      <c r="B27" s="20"/>
      <c r="C27" s="20"/>
      <c r="D27" s="20"/>
      <c r="E27" s="20"/>
      <c r="F27" s="24"/>
    </row>
    <row r="28" spans="1:6" ht="12.65" customHeight="1" x14ac:dyDescent="0.25">
      <c r="A28" s="23" t="s">
        <v>82</v>
      </c>
      <c r="B28" s="20"/>
      <c r="C28" s="20"/>
      <c r="D28" s="20"/>
      <c r="E28" s="20"/>
      <c r="F28" s="24"/>
    </row>
    <row r="29" spans="1:6" ht="13" x14ac:dyDescent="0.3">
      <c r="A29" s="23" t="s">
        <v>30</v>
      </c>
      <c r="B29" s="25"/>
      <c r="C29" s="26"/>
      <c r="D29" s="26"/>
      <c r="E29" s="26"/>
      <c r="F29" s="27"/>
    </row>
    <row r="30" spans="1:6" x14ac:dyDescent="0.25">
      <c r="A30" s="31" t="s">
        <v>96</v>
      </c>
      <c r="B30" s="32"/>
      <c r="C30" s="27"/>
      <c r="D30" s="27"/>
      <c r="E30" s="27"/>
      <c r="F30" s="27"/>
    </row>
    <row r="31" spans="1:6" ht="12.75" customHeight="1" x14ac:dyDescent="0.25">
      <c r="A31" s="31" t="s">
        <v>97</v>
      </c>
      <c r="B31" s="39"/>
      <c r="C31" s="33"/>
      <c r="D31" s="33"/>
      <c r="E31" s="33"/>
      <c r="F31" s="33"/>
    </row>
    <row r="32" spans="1:6" x14ac:dyDescent="0.25">
      <c r="A32" s="38"/>
      <c r="B32" s="40"/>
      <c r="C32" s="20"/>
      <c r="D32" s="20"/>
      <c r="E32" s="20"/>
      <c r="F32" s="38"/>
    </row>
    <row r="33" spans="1:6" hidden="1" x14ac:dyDescent="0.25">
      <c r="A33" s="20"/>
      <c r="B33" s="20"/>
      <c r="C33" s="20"/>
      <c r="D33" s="20"/>
      <c r="E33" s="38"/>
    </row>
    <row r="34" spans="1:6" ht="12.75" hidden="1" customHeight="1" x14ac:dyDescent="0.25"/>
    <row r="35" spans="1:6" hidden="1" x14ac:dyDescent="0.25">
      <c r="A35" s="41"/>
      <c r="B35" s="41"/>
      <c r="C35" s="41"/>
      <c r="D35" s="41"/>
      <c r="E35" s="41"/>
      <c r="F35" s="24"/>
    </row>
    <row r="36" spans="1:6" hidden="1" x14ac:dyDescent="0.25">
      <c r="A36" s="41"/>
      <c r="B36" s="41"/>
      <c r="C36" s="41"/>
      <c r="D36" s="41"/>
      <c r="E36" s="41"/>
      <c r="F36" s="24"/>
    </row>
    <row r="37" spans="1:6" hidden="1" x14ac:dyDescent="0.25">
      <c r="A37" s="41"/>
      <c r="B37" s="41"/>
      <c r="C37" s="41"/>
      <c r="D37" s="41"/>
      <c r="E37" s="41"/>
      <c r="F37" s="24"/>
    </row>
    <row r="38" spans="1:6" hidden="1" x14ac:dyDescent="0.25">
      <c r="A38" s="41"/>
      <c r="B38" s="41"/>
      <c r="C38" s="41"/>
      <c r="D38" s="41"/>
      <c r="E38" s="41"/>
      <c r="F38" s="24"/>
    </row>
    <row r="39" spans="1:6" hidden="1" x14ac:dyDescent="0.25">
      <c r="A39" s="41"/>
      <c r="B39" s="41"/>
      <c r="C39" s="41"/>
      <c r="D39" s="41"/>
      <c r="E39" s="41"/>
      <c r="F39" s="24"/>
    </row>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hidden="1" x14ac:dyDescent="0.25"/>
    <row r="51" x14ac:dyDescent="0.25"/>
  </sheetData>
  <sheetProtection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8"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87"/>
  <sheetViews>
    <sheetView tabSelected="1" topLeftCell="A4" zoomScaleNormal="100" workbookViewId="0">
      <selection activeCell="B28" sqref="B28"/>
    </sheetView>
  </sheetViews>
  <sheetFormatPr defaultColWidth="0" defaultRowHeight="12.5" zeroHeight="1" x14ac:dyDescent="0.25"/>
  <cols>
    <col min="1" max="1" width="35.6328125" style="16" customWidth="1"/>
    <col min="2" max="2" width="46.90625" style="16" customWidth="1"/>
    <col min="3" max="3" width="22.08984375" style="16" customWidth="1"/>
    <col min="4" max="4" width="25.453125" style="16" customWidth="1"/>
    <col min="5" max="6" width="35.6328125" style="16" customWidth="1"/>
    <col min="7" max="7" width="38" style="16" customWidth="1"/>
    <col min="8" max="10" width="9.08984375" style="16" hidden="1" customWidth="1"/>
    <col min="11" max="15" width="0" style="16" hidden="1" customWidth="1"/>
    <col min="16" max="16384" width="0" style="16" hidden="1"/>
  </cols>
  <sheetData>
    <row r="1" spans="1:6" ht="26.25" customHeight="1" x14ac:dyDescent="0.25">
      <c r="A1" s="153" t="s">
        <v>104</v>
      </c>
      <c r="B1" s="153"/>
      <c r="C1" s="153"/>
      <c r="D1" s="153"/>
      <c r="E1" s="153"/>
      <c r="F1" s="153"/>
    </row>
    <row r="2" spans="1:6" ht="21" customHeight="1" x14ac:dyDescent="0.25">
      <c r="A2" s="4" t="s">
        <v>3</v>
      </c>
      <c r="B2" s="156" t="str">
        <f>'Summary and sign-off'!B2:F2</f>
        <v>Ministry of Education</v>
      </c>
      <c r="C2" s="156"/>
      <c r="D2" s="156"/>
      <c r="E2" s="156"/>
      <c r="F2" s="156"/>
    </row>
    <row r="3" spans="1:6" ht="21" customHeight="1" x14ac:dyDescent="0.25">
      <c r="A3" s="4" t="s">
        <v>61</v>
      </c>
      <c r="B3" s="156" t="str">
        <f>'Summary and sign-off'!B3:F3</f>
        <v xml:space="preserve">Iona Holsted </v>
      </c>
      <c r="C3" s="156"/>
      <c r="D3" s="156"/>
      <c r="E3" s="156"/>
      <c r="F3" s="156"/>
    </row>
    <row r="4" spans="1:6" ht="21" customHeight="1" x14ac:dyDescent="0.25">
      <c r="A4" s="4" t="s">
        <v>62</v>
      </c>
      <c r="B4" s="156">
        <f>'Summary and sign-off'!B4:F4</f>
        <v>43647</v>
      </c>
      <c r="C4" s="156"/>
      <c r="D4" s="156"/>
      <c r="E4" s="156"/>
      <c r="F4" s="156"/>
    </row>
    <row r="5" spans="1:6" ht="21" customHeight="1" x14ac:dyDescent="0.25">
      <c r="A5" s="4" t="s">
        <v>63</v>
      </c>
      <c r="B5" s="156">
        <f>'Summary and sign-off'!B5:F5</f>
        <v>44012</v>
      </c>
      <c r="C5" s="156"/>
      <c r="D5" s="156"/>
      <c r="E5" s="156"/>
      <c r="F5" s="156"/>
    </row>
    <row r="6" spans="1:6" ht="21" customHeight="1" x14ac:dyDescent="0.25">
      <c r="A6" s="4" t="s">
        <v>105</v>
      </c>
      <c r="B6" s="151" t="s">
        <v>31</v>
      </c>
      <c r="C6" s="151"/>
      <c r="D6" s="151"/>
      <c r="E6" s="151"/>
      <c r="F6" s="151"/>
    </row>
    <row r="7" spans="1:6" ht="21" customHeight="1" x14ac:dyDescent="0.25">
      <c r="A7" s="4" t="s">
        <v>7</v>
      </c>
      <c r="B7" s="151" t="s">
        <v>34</v>
      </c>
      <c r="C7" s="151"/>
      <c r="D7" s="151"/>
      <c r="E7" s="151"/>
      <c r="F7" s="151"/>
    </row>
    <row r="8" spans="1:6" ht="36" customHeight="1" x14ac:dyDescent="0.25">
      <c r="A8" s="160" t="s">
        <v>106</v>
      </c>
      <c r="B8" s="160"/>
      <c r="C8" s="160"/>
      <c r="D8" s="160"/>
      <c r="E8" s="160"/>
      <c r="F8" s="160"/>
    </row>
    <row r="9" spans="1:6" ht="36" customHeight="1" x14ac:dyDescent="0.25">
      <c r="A9" s="168" t="s">
        <v>107</v>
      </c>
      <c r="B9" s="169"/>
      <c r="C9" s="169"/>
      <c r="D9" s="169"/>
      <c r="E9" s="169"/>
      <c r="F9" s="169"/>
    </row>
    <row r="10" spans="1:6" ht="39" customHeight="1" x14ac:dyDescent="0.25">
      <c r="A10" s="35" t="s">
        <v>68</v>
      </c>
      <c r="B10" s="126" t="s">
        <v>108</v>
      </c>
      <c r="C10" s="126" t="s">
        <v>109</v>
      </c>
      <c r="D10" s="126" t="s">
        <v>110</v>
      </c>
      <c r="E10" s="126" t="s">
        <v>111</v>
      </c>
      <c r="F10" s="126" t="s">
        <v>112</v>
      </c>
    </row>
    <row r="11" spans="1:6" s="67" customFormat="1" hidden="1" x14ac:dyDescent="0.25">
      <c r="A11" s="109"/>
      <c r="B11" s="114"/>
      <c r="C11" s="116"/>
      <c r="D11" s="114"/>
      <c r="E11" s="117"/>
      <c r="F11" s="115"/>
    </row>
    <row r="12" spans="1:6" s="67" customFormat="1" x14ac:dyDescent="0.25">
      <c r="A12" s="131">
        <v>43647</v>
      </c>
      <c r="B12" s="138" t="s">
        <v>174</v>
      </c>
      <c r="C12" s="139" t="s">
        <v>48</v>
      </c>
      <c r="D12" s="138" t="s">
        <v>172</v>
      </c>
      <c r="E12" s="140"/>
      <c r="F12" s="141"/>
    </row>
    <row r="13" spans="1:6" s="67" customFormat="1" x14ac:dyDescent="0.25">
      <c r="A13" s="131">
        <v>43669</v>
      </c>
      <c r="B13" s="138" t="s">
        <v>147</v>
      </c>
      <c r="C13" s="139" t="s">
        <v>48</v>
      </c>
      <c r="D13" s="138" t="s">
        <v>148</v>
      </c>
      <c r="E13" s="140"/>
      <c r="F13" s="141"/>
    </row>
    <row r="14" spans="1:6" s="67" customFormat="1" x14ac:dyDescent="0.25">
      <c r="A14" s="131">
        <v>43698</v>
      </c>
      <c r="B14" s="138" t="s">
        <v>146</v>
      </c>
      <c r="C14" s="139" t="s">
        <v>48</v>
      </c>
      <c r="D14" s="138" t="s">
        <v>145</v>
      </c>
      <c r="E14" s="140"/>
      <c r="F14" s="141"/>
    </row>
    <row r="15" spans="1:6" s="67" customFormat="1" x14ac:dyDescent="0.25">
      <c r="A15" s="131">
        <v>43706</v>
      </c>
      <c r="B15" s="138" t="s">
        <v>143</v>
      </c>
      <c r="C15" s="139" t="s">
        <v>48</v>
      </c>
      <c r="D15" s="138" t="s">
        <v>144</v>
      </c>
      <c r="E15" s="140"/>
      <c r="F15" s="141"/>
    </row>
    <row r="16" spans="1:6" s="67" customFormat="1" x14ac:dyDescent="0.25">
      <c r="A16" s="131">
        <v>43713</v>
      </c>
      <c r="B16" s="138" t="s">
        <v>160</v>
      </c>
      <c r="C16" s="139" t="s">
        <v>48</v>
      </c>
      <c r="D16" s="138" t="s">
        <v>161</v>
      </c>
      <c r="E16" s="140"/>
      <c r="F16" s="141"/>
    </row>
    <row r="17" spans="1:6" s="67" customFormat="1" x14ac:dyDescent="0.25">
      <c r="A17" s="131">
        <v>43755</v>
      </c>
      <c r="B17" s="138" t="s">
        <v>189</v>
      </c>
      <c r="C17" s="139" t="s">
        <v>48</v>
      </c>
      <c r="D17" s="138" t="s">
        <v>159</v>
      </c>
      <c r="E17" s="140"/>
      <c r="F17" s="141"/>
    </row>
    <row r="18" spans="1:6" s="67" customFormat="1" x14ac:dyDescent="0.25">
      <c r="A18" s="131">
        <v>43788</v>
      </c>
      <c r="B18" s="138" t="s">
        <v>196</v>
      </c>
      <c r="C18" s="139" t="s">
        <v>48</v>
      </c>
      <c r="D18" s="138" t="s">
        <v>156</v>
      </c>
      <c r="E18" s="140"/>
      <c r="F18" s="141"/>
    </row>
    <row r="19" spans="1:6" s="67" customFormat="1" x14ac:dyDescent="0.25">
      <c r="A19" s="131">
        <v>43774</v>
      </c>
      <c r="B19" s="138" t="s">
        <v>169</v>
      </c>
      <c r="C19" s="139" t="s">
        <v>48</v>
      </c>
      <c r="D19" s="138" t="s">
        <v>164</v>
      </c>
      <c r="E19" s="140"/>
      <c r="F19" s="141"/>
    </row>
    <row r="20" spans="1:6" s="67" customFormat="1" x14ac:dyDescent="0.25">
      <c r="A20" s="131">
        <v>43775</v>
      </c>
      <c r="B20" s="138" t="s">
        <v>157</v>
      </c>
      <c r="C20" s="139" t="s">
        <v>48</v>
      </c>
      <c r="D20" s="138" t="s">
        <v>158</v>
      </c>
      <c r="E20" s="140"/>
      <c r="F20" s="141"/>
    </row>
    <row r="21" spans="1:6" s="67" customFormat="1" x14ac:dyDescent="0.25">
      <c r="A21" s="131">
        <v>43817</v>
      </c>
      <c r="B21" s="138" t="s">
        <v>197</v>
      </c>
      <c r="C21" s="139" t="s">
        <v>48</v>
      </c>
      <c r="D21" s="138" t="s">
        <v>155</v>
      </c>
      <c r="E21" s="140"/>
      <c r="F21" s="141"/>
    </row>
    <row r="22" spans="1:6" s="67" customFormat="1" x14ac:dyDescent="0.25">
      <c r="A22" s="131">
        <v>43895</v>
      </c>
      <c r="B22" s="138" t="s">
        <v>175</v>
      </c>
      <c r="C22" s="139" t="s">
        <v>48</v>
      </c>
      <c r="D22" s="138" t="s">
        <v>164</v>
      </c>
      <c r="E22" s="140"/>
      <c r="F22" s="141"/>
    </row>
    <row r="23" spans="1:6" s="67" customFormat="1" x14ac:dyDescent="0.25">
      <c r="A23" s="131">
        <v>43923</v>
      </c>
      <c r="B23" s="138" t="s">
        <v>165</v>
      </c>
      <c r="C23" s="139" t="s">
        <v>48</v>
      </c>
      <c r="D23" s="138" t="s">
        <v>141</v>
      </c>
      <c r="E23" s="140"/>
      <c r="F23" s="141"/>
    </row>
    <row r="24" spans="1:6" s="67" customFormat="1" x14ac:dyDescent="0.25">
      <c r="A24" s="131">
        <v>43867</v>
      </c>
      <c r="B24" s="138" t="s">
        <v>166</v>
      </c>
      <c r="C24" s="139" t="s">
        <v>48</v>
      </c>
      <c r="D24" s="138" t="s">
        <v>167</v>
      </c>
      <c r="E24" s="140"/>
      <c r="F24" s="141" t="s">
        <v>168</v>
      </c>
    </row>
    <row r="25" spans="1:6" s="67" customFormat="1" x14ac:dyDescent="0.25">
      <c r="A25" s="131">
        <v>43880</v>
      </c>
      <c r="B25" s="138" t="s">
        <v>153</v>
      </c>
      <c r="C25" s="139" t="s">
        <v>48</v>
      </c>
      <c r="D25" s="138" t="s">
        <v>154</v>
      </c>
      <c r="E25" s="140"/>
      <c r="F25" s="141"/>
    </row>
    <row r="26" spans="1:6" s="67" customFormat="1" x14ac:dyDescent="0.25">
      <c r="A26" s="131">
        <v>43888</v>
      </c>
      <c r="B26" s="138" t="s">
        <v>147</v>
      </c>
      <c r="C26" s="139" t="s">
        <v>48</v>
      </c>
      <c r="D26" s="138" t="s">
        <v>140</v>
      </c>
      <c r="E26" s="140"/>
      <c r="F26" s="141"/>
    </row>
    <row r="27" spans="1:6" s="67" customFormat="1" x14ac:dyDescent="0.25">
      <c r="A27" s="131">
        <v>43893</v>
      </c>
      <c r="B27" s="138" t="s">
        <v>150</v>
      </c>
      <c r="C27" s="139" t="s">
        <v>48</v>
      </c>
      <c r="D27" s="138" t="s">
        <v>151</v>
      </c>
      <c r="E27" s="140"/>
      <c r="F27" s="141"/>
    </row>
    <row r="28" spans="1:6" s="67" customFormat="1" x14ac:dyDescent="0.25">
      <c r="A28" s="131">
        <v>43893</v>
      </c>
      <c r="B28" s="138" t="s">
        <v>149</v>
      </c>
      <c r="C28" s="139" t="s">
        <v>48</v>
      </c>
      <c r="D28" s="138" t="s">
        <v>152</v>
      </c>
      <c r="E28" s="140"/>
      <c r="F28" s="141"/>
    </row>
    <row r="29" spans="1:6" s="67" customFormat="1" x14ac:dyDescent="0.25">
      <c r="A29" s="131">
        <v>43896</v>
      </c>
      <c r="B29" s="138" t="s">
        <v>149</v>
      </c>
      <c r="C29" s="139" t="s">
        <v>48</v>
      </c>
      <c r="D29" s="138" t="s">
        <v>144</v>
      </c>
      <c r="E29" s="140"/>
      <c r="F29" s="141"/>
    </row>
    <row r="30" spans="1:6" s="67" customFormat="1" x14ac:dyDescent="0.25">
      <c r="A30" s="131">
        <v>43916</v>
      </c>
      <c r="B30" s="138" t="s">
        <v>191</v>
      </c>
      <c r="C30" s="139" t="s">
        <v>48</v>
      </c>
      <c r="D30" s="138" t="s">
        <v>140</v>
      </c>
      <c r="E30" s="140"/>
      <c r="F30" s="141"/>
    </row>
    <row r="31" spans="1:6" s="67" customFormat="1" x14ac:dyDescent="0.25">
      <c r="A31" s="131">
        <v>43923</v>
      </c>
      <c r="B31" s="138" t="s">
        <v>142</v>
      </c>
      <c r="C31" s="139" t="s">
        <v>48</v>
      </c>
      <c r="D31" s="138" t="s">
        <v>141</v>
      </c>
      <c r="E31" s="140"/>
      <c r="F31" s="141"/>
    </row>
    <row r="32" spans="1:6" s="67" customFormat="1" ht="37.5" x14ac:dyDescent="0.25">
      <c r="A32" s="131">
        <v>44006</v>
      </c>
      <c r="B32" s="138" t="s">
        <v>162</v>
      </c>
      <c r="C32" s="139" t="s">
        <v>48</v>
      </c>
      <c r="D32" s="138" t="s">
        <v>163</v>
      </c>
      <c r="E32" s="140"/>
      <c r="F32" s="141"/>
    </row>
    <row r="33" spans="1:7" s="67" customFormat="1" x14ac:dyDescent="0.25">
      <c r="A33" s="131"/>
      <c r="B33" s="138"/>
      <c r="C33" s="139"/>
      <c r="D33" s="138"/>
      <c r="E33" s="140"/>
      <c r="F33" s="141"/>
    </row>
    <row r="34" spans="1:7" s="67" customFormat="1" ht="25" x14ac:dyDescent="0.25">
      <c r="A34" s="131">
        <v>43683</v>
      </c>
      <c r="B34" s="138" t="s">
        <v>176</v>
      </c>
      <c r="C34" s="139" t="s">
        <v>47</v>
      </c>
      <c r="D34" s="138" t="s">
        <v>137</v>
      </c>
      <c r="E34" s="140" t="s">
        <v>43</v>
      </c>
      <c r="F34" s="141"/>
    </row>
    <row r="35" spans="1:7" s="67" customFormat="1" ht="25" x14ac:dyDescent="0.25">
      <c r="A35" s="131">
        <v>43773</v>
      </c>
      <c r="B35" s="138" t="s">
        <v>177</v>
      </c>
      <c r="C35" s="139" t="s">
        <v>47</v>
      </c>
      <c r="D35" s="138" t="s">
        <v>173</v>
      </c>
      <c r="E35" s="140" t="s">
        <v>46</v>
      </c>
      <c r="F35" s="141"/>
    </row>
    <row r="36" spans="1:7" s="67" customFormat="1" x14ac:dyDescent="0.25">
      <c r="A36" s="131">
        <v>43811</v>
      </c>
      <c r="B36" s="138" t="s">
        <v>170</v>
      </c>
      <c r="C36" s="139" t="s">
        <v>47</v>
      </c>
      <c r="D36" s="138" t="s">
        <v>171</v>
      </c>
      <c r="E36" s="140" t="s">
        <v>46</v>
      </c>
      <c r="F36" s="141"/>
    </row>
    <row r="37" spans="1:7" s="67" customFormat="1" x14ac:dyDescent="0.25">
      <c r="A37" s="131"/>
      <c r="B37" s="138"/>
      <c r="C37" s="139"/>
      <c r="D37" s="138"/>
      <c r="E37" s="140"/>
      <c r="F37" s="141"/>
    </row>
    <row r="38" spans="1:7" s="67" customFormat="1" hidden="1" x14ac:dyDescent="0.25">
      <c r="A38" s="109"/>
      <c r="B38" s="114"/>
      <c r="C38" s="116"/>
      <c r="D38" s="114"/>
      <c r="E38" s="117"/>
      <c r="F38" s="115"/>
    </row>
    <row r="39" spans="1:7" ht="34.5" customHeight="1" x14ac:dyDescent="0.25">
      <c r="A39" s="127" t="s">
        <v>113</v>
      </c>
      <c r="B39" s="128" t="s">
        <v>114</v>
      </c>
      <c r="C39" s="129">
        <f>C40+C41</f>
        <v>24</v>
      </c>
      <c r="D39" s="130" t="str">
        <f>IF(SUBTOTAL(3,C11:C38)=SUBTOTAL(103,C11:C38),'Summary and sign-off'!$A$48,'Summary and sign-off'!$A$49)</f>
        <v>Check - there are no hidden rows with data</v>
      </c>
      <c r="E39" s="157" t="str">
        <f>IF('Summary and sign-off'!F60='Summary and sign-off'!F54,'Summary and sign-off'!A52,'Summary and sign-off'!A50)</f>
        <v>Not all lines have an entry for "Description", "Was the gift accepted?" and "Estimated value in NZ$"</v>
      </c>
      <c r="F39" s="157"/>
      <c r="G39" s="67"/>
    </row>
    <row r="40" spans="1:7" ht="25.5" customHeight="1" x14ac:dyDescent="0.35">
      <c r="A40" s="69"/>
      <c r="B40" s="70" t="s">
        <v>47</v>
      </c>
      <c r="C40" s="71">
        <f>COUNTIF(C11:C38,'Summary and sign-off'!A45)</f>
        <v>3</v>
      </c>
      <c r="D40" s="17"/>
      <c r="E40" s="18"/>
      <c r="F40" s="19"/>
    </row>
    <row r="41" spans="1:7" ht="25.5" customHeight="1" x14ac:dyDescent="0.35">
      <c r="A41" s="69"/>
      <c r="B41" s="70" t="s">
        <v>48</v>
      </c>
      <c r="C41" s="71">
        <f>COUNTIF(C11:C38,'Summary and sign-off'!A46)</f>
        <v>21</v>
      </c>
      <c r="D41" s="17"/>
      <c r="E41" s="18"/>
      <c r="F41" s="19"/>
    </row>
    <row r="42" spans="1:7" ht="13" x14ac:dyDescent="0.3">
      <c r="A42" s="20"/>
      <c r="B42" s="21"/>
      <c r="C42" s="20"/>
      <c r="D42" s="22"/>
      <c r="E42" s="22"/>
      <c r="F42" s="20"/>
    </row>
    <row r="43" spans="1:7" ht="13" x14ac:dyDescent="0.3">
      <c r="A43" s="21" t="s">
        <v>103</v>
      </c>
      <c r="B43" s="21"/>
      <c r="C43" s="21"/>
      <c r="D43" s="21"/>
      <c r="E43" s="21"/>
      <c r="F43" s="21"/>
    </row>
    <row r="44" spans="1:7" ht="12.65" customHeight="1" x14ac:dyDescent="0.25">
      <c r="A44" s="23" t="s">
        <v>82</v>
      </c>
      <c r="B44" s="20"/>
      <c r="C44" s="20"/>
      <c r="D44" s="20"/>
      <c r="E44" s="20"/>
      <c r="F44" s="24"/>
    </row>
    <row r="45" spans="1:7" ht="13" x14ac:dyDescent="0.3">
      <c r="A45" s="23" t="s">
        <v>30</v>
      </c>
      <c r="B45" s="25"/>
      <c r="C45" s="26"/>
      <c r="D45" s="26"/>
      <c r="E45" s="26"/>
      <c r="F45" s="27"/>
    </row>
    <row r="46" spans="1:7" ht="13" x14ac:dyDescent="0.3">
      <c r="A46" s="23" t="s">
        <v>115</v>
      </c>
      <c r="B46" s="28"/>
      <c r="C46" s="28"/>
      <c r="D46" s="28"/>
      <c r="E46" s="28"/>
      <c r="F46" s="28"/>
    </row>
    <row r="47" spans="1:7" ht="12.75" customHeight="1" x14ac:dyDescent="0.25">
      <c r="A47" s="23" t="s">
        <v>116</v>
      </c>
      <c r="B47" s="20"/>
      <c r="C47" s="20"/>
      <c r="D47" s="20"/>
      <c r="E47" s="20"/>
      <c r="F47" s="20"/>
    </row>
    <row r="48" spans="1:7" ht="12.9" customHeight="1" x14ac:dyDescent="0.25">
      <c r="A48" s="29" t="s">
        <v>117</v>
      </c>
      <c r="B48" s="30"/>
      <c r="C48" s="30"/>
      <c r="D48" s="30"/>
      <c r="E48" s="30"/>
      <c r="F48" s="30"/>
    </row>
    <row r="49" spans="1:6" x14ac:dyDescent="0.25">
      <c r="A49" s="31" t="s">
        <v>118</v>
      </c>
      <c r="B49" s="32"/>
      <c r="C49" s="27"/>
      <c r="D49" s="27"/>
      <c r="E49" s="27"/>
      <c r="F49" s="27"/>
    </row>
    <row r="50" spans="1:6" ht="12.75" customHeight="1" x14ac:dyDescent="0.25">
      <c r="A50" s="31" t="s">
        <v>97</v>
      </c>
      <c r="B50" s="23"/>
      <c r="C50" s="33"/>
      <c r="D50" s="33"/>
      <c r="E50" s="33"/>
      <c r="F50" s="33"/>
    </row>
    <row r="51" spans="1:6" ht="12.75" customHeight="1" x14ac:dyDescent="0.25">
      <c r="A51" s="23"/>
      <c r="B51" s="23"/>
      <c r="C51" s="33"/>
      <c r="D51" s="33"/>
      <c r="E51" s="33"/>
      <c r="F51" s="33"/>
    </row>
    <row r="52" spans="1:6" ht="12.75" hidden="1" customHeight="1" x14ac:dyDescent="0.25">
      <c r="A52" s="23"/>
      <c r="B52" s="23"/>
      <c r="C52" s="33"/>
      <c r="D52" s="33"/>
      <c r="E52" s="33"/>
      <c r="F52" s="33"/>
    </row>
    <row r="53" spans="1:6" hidden="1" x14ac:dyDescent="0.25"/>
    <row r="54" spans="1:6" hidden="1" x14ac:dyDescent="0.25"/>
    <row r="55" spans="1:6" ht="13" hidden="1" x14ac:dyDescent="0.3">
      <c r="A55" s="21"/>
      <c r="B55" s="21"/>
      <c r="C55" s="21"/>
      <c r="D55" s="21"/>
      <c r="E55" s="21"/>
      <c r="F55" s="21"/>
    </row>
    <row r="56" spans="1:6" ht="13" hidden="1" x14ac:dyDescent="0.3">
      <c r="A56" s="21"/>
      <c r="B56" s="21"/>
      <c r="C56" s="21"/>
      <c r="D56" s="21"/>
      <c r="E56" s="21"/>
      <c r="F56" s="21"/>
    </row>
    <row r="57" spans="1:6" ht="13" hidden="1" x14ac:dyDescent="0.3">
      <c r="A57" s="21"/>
      <c r="B57" s="21"/>
      <c r="C57" s="21"/>
      <c r="D57" s="21"/>
      <c r="E57" s="21"/>
      <c r="F57" s="21"/>
    </row>
    <row r="58" spans="1:6" ht="13" hidden="1" x14ac:dyDescent="0.3">
      <c r="A58" s="21"/>
      <c r="B58" s="21"/>
      <c r="C58" s="21"/>
      <c r="D58" s="21"/>
      <c r="E58" s="21"/>
      <c r="F58" s="21"/>
    </row>
    <row r="59" spans="1:6" ht="13" hidden="1" x14ac:dyDescent="0.3">
      <c r="A59" s="21"/>
      <c r="B59" s="21"/>
      <c r="C59" s="21"/>
      <c r="D59" s="21"/>
      <c r="E59" s="21"/>
      <c r="F59" s="21"/>
    </row>
    <row r="60" spans="1:6" hidden="1" x14ac:dyDescent="0.25"/>
    <row r="61" spans="1:6" hidden="1" x14ac:dyDescent="0.25"/>
    <row r="62" spans="1:6" hidden="1" x14ac:dyDescent="0.25"/>
    <row r="63" spans="1:6" hidden="1" x14ac:dyDescent="0.25"/>
    <row r="64" spans="1:6"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x14ac:dyDescent="0.25"/>
    <row r="81" x14ac:dyDescent="0.25"/>
    <row r="82" x14ac:dyDescent="0.25"/>
    <row r="83" x14ac:dyDescent="0.25"/>
    <row r="84" x14ac:dyDescent="0.25"/>
    <row r="85" x14ac:dyDescent="0.25"/>
    <row r="86" x14ac:dyDescent="0.25"/>
    <row r="87" x14ac:dyDescent="0.25"/>
  </sheetData>
  <sheetProtection formatCells="0" insertRows="0" deleteRows="0"/>
  <dataConsolidate/>
  <mergeCells count="10">
    <mergeCell ref="E39:F39"/>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3 A38">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A37">
      <formula1>$B$4</formula1>
      <formula2>$B$5</formula2>
    </dataValidation>
  </dataValidations>
  <printOptions gridLines="1"/>
  <pageMargins left="0.70866141732283472" right="0.70866141732283472" top="0.74803149606299213" bottom="0.74803149606299213" header="0.31496062992125984" footer="0.31496062992125984"/>
  <pageSetup paperSize="8" scale="97"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allowBlank="1" showInputMessage="1" showErrorMessage="1" error="Use the drop down list (at the right of the cell)">
          <x14:formula1>
            <xm:f>'Summary and sign-off'!$A$45:$A$46</xm:f>
          </x14:formula1>
          <xm:sqref>C11:C38</xm:sqref>
        </x14:dataValidation>
        <x14:dataValidation type="list" errorStyle="information" operator="greaterThan" allowBlank="1" showInputMessage="1" prompt="Provide specific $ value if possible">
          <x14:formula1>
            <xm:f>'Summary and sign-off'!$A$39:$A$44</xm:f>
          </x14:formula1>
          <xm:sqref>E11:E38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79D7F4-D0D7-4BCB-BBEA-E7C37A64913E}">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purl.org/dc/terms/"/>
    <ds:schemaRef ds:uri="http://schemas.microsoft.com/office/infopath/2007/PartnerControls"/>
    <ds:schemaRef ds:uri="12165527-d881-4234-97f9-ee139a3f0c31"/>
    <ds:schemaRef ds:uri="http://www.w3.org/XML/1998/namespace"/>
    <ds:schemaRef ds:uri="http://purl.org/dc/dcmitype/"/>
  </ds:schemaRefs>
</ds:datastoreItem>
</file>

<file path=customXml/itemProps4.xml><?xml version="1.0" encoding="utf-8"?>
<ds:datastoreItem xmlns:ds="http://schemas.openxmlformats.org/officeDocument/2006/customXml" ds:itemID="{239DBCAB-6875-4133-81DD-45924FC1DF3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Jeanne Marie-Cole</cp:lastModifiedBy>
  <cp:revision/>
  <cp:lastPrinted>2020-07-29T19:47:30Z</cp:lastPrinted>
  <dcterms:created xsi:type="dcterms:W3CDTF">2010-10-17T20:59:02Z</dcterms:created>
  <dcterms:modified xsi:type="dcterms:W3CDTF">2020-07-29T21:21:49Z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